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64" activeTab="0"/>
  </bookViews>
  <sheets>
    <sheet name="Directions" sheetId="1" r:id="rId1"/>
    <sheet name="BMP Classification" sheetId="2" r:id="rId2"/>
    <sheet name="polynomial equations" sheetId="3" state="hidden" r:id="rId3"/>
    <sheet name="BMP Efficiencies" sheetId="4" state="hidden" r:id="rId4"/>
    <sheet name="Bioretention &amp; Rain Garden" sheetId="5" r:id="rId5"/>
    <sheet name="grass buffer" sheetId="6" state="hidden" r:id="rId6"/>
    <sheet name="Permeable Pavement" sheetId="7" r:id="rId7"/>
    <sheet name="Erosion and Sediment Control" sheetId="8" state="hidden" r:id="rId8"/>
    <sheet name="Rain Barrel" sheetId="9" r:id="rId9"/>
    <sheet name="RR and ST" sheetId="10" r:id="rId10"/>
  </sheets>
  <definedNames>
    <definedName name="_xlnm.Print_Area" localSheetId="9">'RR and ST'!$A$2:$D$27</definedName>
    <definedName name="_xlnm.Print_Titles" localSheetId="9">'RR and ST'!$2:$2</definedName>
  </definedNames>
  <calcPr fullCalcOnLoad="1"/>
</workbook>
</file>

<file path=xl/sharedStrings.xml><?xml version="1.0" encoding="utf-8"?>
<sst xmlns="http://schemas.openxmlformats.org/spreadsheetml/2006/main" count="380" uniqueCount="137">
  <si>
    <t>Wet Ponds and Wetlands</t>
  </si>
  <si>
    <t>BMP</t>
  </si>
  <si>
    <t>nonregulated pervious developed</t>
  </si>
  <si>
    <t>regulated pervious developed</t>
  </si>
  <si>
    <t>regulated impervious developed</t>
  </si>
  <si>
    <t>nonregulated impervious developed</t>
  </si>
  <si>
    <t>regulated construction</t>
  </si>
  <si>
    <t>regulated extractive</t>
  </si>
  <si>
    <t>nonregulated extractive</t>
  </si>
  <si>
    <t>Land Use</t>
  </si>
  <si>
    <t>Average Nitrogen Effectiveness (%)</t>
  </si>
  <si>
    <t>Average Phosphorus Effectiveness (%)</t>
  </si>
  <si>
    <t>Average Sediment Effectiveness (%)</t>
  </si>
  <si>
    <t>Project Type</t>
  </si>
  <si>
    <t xml:space="preserve">Neighborhood </t>
  </si>
  <si>
    <t>Description</t>
  </si>
  <si>
    <t>Considerations</t>
  </si>
  <si>
    <t>Type of Location</t>
  </si>
  <si>
    <t>Park Property</t>
  </si>
  <si>
    <t>Cost Estimation</t>
  </si>
  <si>
    <t>CSX</t>
  </si>
  <si>
    <t>Unit</t>
  </si>
  <si>
    <t>Status</t>
  </si>
  <si>
    <t>EandS</t>
  </si>
  <si>
    <t xml:space="preserve"> Drainage Area (acres)</t>
  </si>
  <si>
    <t>TSS reduct. (lb/yr)</t>
  </si>
  <si>
    <t>TP reduct.</t>
  </si>
  <si>
    <t>TN reduct.</t>
  </si>
  <si>
    <t>Project Area (acres)</t>
  </si>
  <si>
    <t>Address</t>
  </si>
  <si>
    <t>Latitude &amp; Longitude</t>
  </si>
  <si>
    <t>n/a</t>
  </si>
  <si>
    <t xml:space="preserve">TP </t>
  </si>
  <si>
    <t xml:space="preserve">TN </t>
  </si>
  <si>
    <t xml:space="preserve">TSS </t>
  </si>
  <si>
    <t xml:space="preserve">RR </t>
  </si>
  <si>
    <t xml:space="preserve">ST </t>
  </si>
  <si>
    <t>Depth of storage in pavement (inches)</t>
  </si>
  <si>
    <t xml:space="preserve">y = 0.0304(x)^5 - 0.2619(x)^4 + 0.9161(x)^3 - 1.6837(x)^2 + 1.7072(x) - 0.0091 </t>
  </si>
  <si>
    <t xml:space="preserve">y = 0.0239(x)^5 - 0.2058(x)^4 + 0.7198(x)^3 - 1.3229(x)^2 + 1.3414(x) - 0.0072 </t>
  </si>
  <si>
    <t xml:space="preserve">y = 0.0308(x)^5 - 0.2562(x)^4 + 0.8634(x)^3 - 1.5285(x)^2 + 1.501(x) - 0.013 </t>
  </si>
  <si>
    <t xml:space="preserve">y = 0.0152(x)^5 - 0.131(x)^4 + 0.4581(x)^3 - 0.8418(x)^2 + 0.8536(x) - 0.0046 </t>
  </si>
  <si>
    <t xml:space="preserve">y = 0.0326(x)^5 - 0.2806(x)^4 + 0.9816(x)^3 - 1.8039(x)^2 + 1.8292(x) - 0.0098 </t>
  </si>
  <si>
    <t>Runoff storage volume (ac. Ft.)</t>
  </si>
  <si>
    <t>comments</t>
  </si>
  <si>
    <t>Estimated Imperv.  Reduction (ac)</t>
  </si>
  <si>
    <t>Treated as landuse change from urban impervious to urban pervious</t>
  </si>
  <si>
    <t>Acres Treated</t>
  </si>
  <si>
    <t>TN reduced (lbs/yr)</t>
  </si>
  <si>
    <t>TP reduced (lbs/yr)</t>
  </si>
  <si>
    <t>TSS reduced (lbs/yr)</t>
  </si>
  <si>
    <t>TOTAL</t>
  </si>
  <si>
    <t>Landscape Restoration/Reforestation</t>
  </si>
  <si>
    <t>All ESD practices in MD 2007</t>
  </si>
  <si>
    <t>Permeable Pavement (aka Porous Pavement)</t>
  </si>
  <si>
    <t>Rainwater Harvesting (aka Capture and Re-use)</t>
  </si>
  <si>
    <t>Runoff Reduction Practices (RR)</t>
  </si>
  <si>
    <t>Stormwater Treatment Practices (ST)</t>
  </si>
  <si>
    <t>Riparian Buffer Reforestation</t>
  </si>
  <si>
    <t>Rooftop Disconnection (aka Simple Disconnection to Amended soils, to a conservation area, to a perviosu area, non-rooftop disconnection)</t>
  </si>
  <si>
    <t>Sheetflow to Filter/Open Space (aka Sheetflow to Conservation Area, Vegetated Filter Strip)</t>
  </si>
  <si>
    <t>Bioretention or rain gardens (standard or enhanced)</t>
  </si>
  <si>
    <t>Green Roof (aka Vegetated roof)</t>
  </si>
  <si>
    <t>Infiltration (aka Infiltration basin, Infiltration bed, Infiltration trench, dry well/seepage pit, landscape infiltration)</t>
  </si>
  <si>
    <t>Constructed Wetlands</t>
  </si>
  <si>
    <t>Filtering Practices (aka Constructed Filters, Sand Filters, Stormater Filtering Systems)</t>
  </si>
  <si>
    <t>Proprietary Practices (aka Manufactured BMPs)</t>
  </si>
  <si>
    <t>Wet Ponds (aka Retention Basin)</t>
  </si>
  <si>
    <t>Wet Swale</t>
  </si>
  <si>
    <t>Drainage Area to practice (square feet)</t>
  </si>
  <si>
    <t>Target Storage (cf)</t>
  </si>
  <si>
    <t>Surface Area of practice (sf)</t>
  </si>
  <si>
    <t>Runoff Storage</t>
  </si>
  <si>
    <t>Advanced Grey Infrastructure Nutrient Discovery Program</t>
  </si>
  <si>
    <t>Bioretention/raingardens - A/B soils, no underdrain</t>
  </si>
  <si>
    <t>Bioretention/raingardens - A/B soils, underdrain</t>
  </si>
  <si>
    <t>Bioretention/raingardens - C/D soils, underdrain</t>
  </si>
  <si>
    <t>Bioswale</t>
  </si>
  <si>
    <t>Dry Detention Ponds and Hydrodynamic Structures</t>
  </si>
  <si>
    <t>Dry Extended Detention Ponds</t>
  </si>
  <si>
    <t>Erosion and Sediment Control Level 1</t>
  </si>
  <si>
    <t>Erosion and Sediment Control Level 2</t>
  </si>
  <si>
    <t>Erosion and Sediment Control Level 3</t>
  </si>
  <si>
    <t>Erosion and Sediment Control on Extractive</t>
  </si>
  <si>
    <t>MS4 Permit-Required Stormwater Retrofit</t>
  </si>
  <si>
    <t>Permeable Pavement w/ Sand, Veg. - A/B soils, no underdrain</t>
  </si>
  <si>
    <t>Permeable Pavement w/ Sand, Veg. - A/B soils, underdrain</t>
  </si>
  <si>
    <t>Permeable Pavement w/ Sand, Veg. - C/D soils, underdrain</t>
  </si>
  <si>
    <t>Permeable Pavement w/o Sand, Veg. - A/B soils, no underdrain</t>
  </si>
  <si>
    <t>Permeable Pavement w/o Sand, Veg. - A/B soils, underdrain</t>
  </si>
  <si>
    <t>Permeable Pavement w/o Sand, Veg. - C/D soils, underdrain</t>
  </si>
  <si>
    <t>Shoreline Erosion Control</t>
  </si>
  <si>
    <t>Stormwater Management by Era 1985 to 2002 MD</t>
  </si>
  <si>
    <t>Stormwater Management by Era 2002 to 2010 MD</t>
  </si>
  <si>
    <t>Street Sweeping 25 times a year-acres (formerly called Street Sweeping Mechanical Monthly)</t>
  </si>
  <si>
    <t>Urban Filter Strip Runoff Reduction</t>
  </si>
  <si>
    <t>Urban Filter Strip Storwater Treatment</t>
  </si>
  <si>
    <t>Urban Filtering Practices</t>
  </si>
  <si>
    <t>Urban Forest Buffers</t>
  </si>
  <si>
    <t>Urban Infiltration Practices w/ Sand, Veg. - A/B soils, no underdrain</t>
  </si>
  <si>
    <t>Urban Infiltration Practices w/o Sand, Veg. - A/B soils, no underdrain</t>
  </si>
  <si>
    <t>Urban Nutrient Management Maryland Commercial Applicators</t>
  </si>
  <si>
    <t>Urban Nutrient Management Maryland DIY</t>
  </si>
  <si>
    <t>Urban Nutrient Management Plan</t>
  </si>
  <si>
    <t>Urban Nutrient Management Plan High Risk Lawn</t>
  </si>
  <si>
    <t>Urban Nutrient Management Plan Low Risk Lawn</t>
  </si>
  <si>
    <t>Vegetated Open Channels - A/B soils, no underdrain</t>
  </si>
  <si>
    <t>Vegetated Open Channels - C/D soils, no underdrain</t>
  </si>
  <si>
    <t>Table 2. Urban Stormwater BMPs and their Classification</t>
  </si>
  <si>
    <t>Load Reduction BMPS</t>
  </si>
  <si>
    <t>Landuse Change BMPs</t>
  </si>
  <si>
    <t>Dirt and Gravel Road E&amp;S Control</t>
  </si>
  <si>
    <t>Impervious Surface Removal</t>
  </si>
  <si>
    <t>Street Sweeping</t>
  </si>
  <si>
    <t>Dry swale</t>
  </si>
  <si>
    <t>Expanded tree pits</t>
  </si>
  <si>
    <t>Grass channels (w/ soil amendments, aka bioswale, vegetated swale)</t>
  </si>
  <si>
    <t>Green streets</t>
  </si>
  <si>
    <t>RT</t>
  </si>
  <si>
    <t>Soil Media Depth (inches) [Soil Media Depth = inches of media excluding gravel x media porosity]</t>
  </si>
  <si>
    <t>Drainage Area (sq ft)</t>
  </si>
  <si>
    <t>Rain Barrel Capacity (gal)</t>
  </si>
  <si>
    <t>Rain Barrel Capacity (cf)</t>
  </si>
  <si>
    <t>RT (in)</t>
  </si>
  <si>
    <t>If needed, assume porosity of filter median is 0.3</t>
  </si>
  <si>
    <r>
      <t xml:space="preserve">Impervious </t>
    </r>
    <r>
      <rPr>
        <sz val="11"/>
        <rFont val="Calibri"/>
        <family val="2"/>
      </rPr>
      <t>Area</t>
    </r>
    <r>
      <rPr>
        <sz val="11"/>
        <color indexed="8"/>
        <rFont val="Calibri"/>
        <family val="2"/>
      </rPr>
      <t xml:space="preserve"> in Drainage Area (ac)</t>
    </r>
  </si>
  <si>
    <t>Permeable Pavement Area (acres)</t>
  </si>
  <si>
    <t>Impervious Area Draining to permeable pavement (acres)</t>
  </si>
  <si>
    <r>
      <t xml:space="preserve">Gravel Reservoir Depth (inch) - </t>
    </r>
    <r>
      <rPr>
        <b/>
        <sz val="11"/>
        <rFont val="Calibri"/>
        <family val="2"/>
      </rPr>
      <t>assume 12 inches w/o info</t>
    </r>
  </si>
  <si>
    <t>Total Contributing Area (acres)</t>
  </si>
  <si>
    <t>Ratio</t>
  </si>
  <si>
    <t>Surface area of practice (ac)</t>
  </si>
  <si>
    <r>
      <t xml:space="preserve">Ponding Depth </t>
    </r>
    <r>
      <rPr>
        <sz val="11"/>
        <rFont val="Calibri"/>
        <family val="2"/>
      </rPr>
      <t>(feet)</t>
    </r>
    <r>
      <rPr>
        <sz val="11"/>
        <color theme="1"/>
        <rFont val="Calibri"/>
        <family val="2"/>
      </rPr>
      <t xml:space="preserve"> = feet of surface volume storage + (feet of filter media x media porosity)</t>
    </r>
  </si>
  <si>
    <t>The "BMP Classification" worksheet shows various BMPs and their classification if either a 'Runoff Reduction' or a 'Stormwater Treatment' BMP.  Both of these classifications require the user to input their Runoff Treatment value from their proposed project.</t>
  </si>
  <si>
    <t>The more implemented BMPs have their own worksheet, otherwise use the worksheet titled, "RR and ST"</t>
  </si>
  <si>
    <t>In order to use the online FieldStack tool, users must input Runoff Treated (RT).  This excel file can calculate that value if it is unknown.  If you do not have the data needed to use this excel spreadsheet, use a default of 1 as your RT in the online tool.</t>
  </si>
  <si>
    <t>Fill in the columns that are yellow, the red column is your 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</si>
</sst>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5">
    <font>
      <sz val="11"/>
      <color theme="1"/>
      <name val="Calibri"/>
      <family val="2"/>
    </font>
    <font>
      <sz val="11"/>
      <color indexed="8"/>
      <name val="Calibri"/>
      <family val="2"/>
    </font>
    <font>
      <sz val="11"/>
      <name val="Calibri"/>
      <family val="2"/>
    </font>
    <font>
      <sz val="10"/>
      <name val="Arial"/>
      <family val="2"/>
    </font>
    <font>
      <sz val="11"/>
      <color indexed="8"/>
      <name val="Archer Book"/>
      <family val="3"/>
    </font>
    <font>
      <b/>
      <sz val="11"/>
      <color indexed="8"/>
      <name val="Archer Book"/>
      <family val="3"/>
    </font>
    <font>
      <sz val="11"/>
      <name val="Archer Book"/>
      <family val="3"/>
    </font>
    <font>
      <sz val="8"/>
      <name val="Calibri"/>
      <family val="2"/>
    </font>
    <font>
      <b/>
      <sz val="11"/>
      <color indexed="8"/>
      <name val="Calibri"/>
      <family val="2"/>
    </font>
    <font>
      <b/>
      <sz val="11"/>
      <name val="Calibri"/>
      <family val="2"/>
    </font>
    <font>
      <u val="single"/>
      <sz val="11"/>
      <color indexed="12"/>
      <name val="Calibri"/>
      <family val="2"/>
    </font>
    <font>
      <u val="single"/>
      <sz val="11"/>
      <color indexed="36"/>
      <name val="Calibri"/>
      <family val="2"/>
    </font>
    <font>
      <b/>
      <sz val="12"/>
      <color indexed="8"/>
      <name val="Calibri"/>
      <family val="2"/>
    </font>
    <font>
      <sz val="12"/>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0000"/>
        <bgColor indexed="64"/>
      </patternFill>
    </fill>
    <fill>
      <patternFill patternType="solid">
        <fgColor rgb="FFFFFF6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3" fillId="0" borderId="0">
      <alignment/>
      <protection/>
    </xf>
    <xf numFmtId="0" fontId="1" fillId="31" borderId="7" applyNumberFormat="0" applyFont="0" applyAlignment="0" applyProtection="0"/>
    <xf numFmtId="0" fontId="41" fillId="26"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Font="1" applyAlignment="1">
      <alignment/>
    </xf>
    <xf numFmtId="0" fontId="0" fillId="0" borderId="0" xfId="0" applyAlignment="1">
      <alignment horizontal="center" vertical="center"/>
    </xf>
    <xf numFmtId="0" fontId="2"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2"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4" fillId="0" borderId="10" xfId="0" applyFont="1" applyBorder="1" applyAlignment="1">
      <alignment vertical="top" wrapText="1"/>
    </xf>
    <xf numFmtId="2" fontId="4" fillId="0" borderId="10" xfId="0" applyNumberFormat="1" applyFont="1" applyBorder="1" applyAlignment="1">
      <alignment horizontal="right" vertical="top"/>
    </xf>
    <xf numFmtId="0" fontId="4" fillId="0" borderId="10" xfId="0" applyFont="1" applyBorder="1" applyAlignment="1">
      <alignment/>
    </xf>
    <xf numFmtId="0" fontId="4" fillId="0" borderId="10" xfId="0" applyFont="1" applyBorder="1" applyAlignment="1">
      <alignment wrapText="1"/>
    </xf>
    <xf numFmtId="164" fontId="4" fillId="0" borderId="10" xfId="0" applyNumberFormat="1" applyFont="1" applyBorder="1" applyAlignment="1">
      <alignment/>
    </xf>
    <xf numFmtId="2" fontId="4" fillId="0" borderId="10" xfId="0" applyNumberFormat="1" applyFont="1" applyBorder="1" applyAlignment="1">
      <alignment horizontal="right"/>
    </xf>
    <xf numFmtId="164" fontId="4" fillId="0" borderId="10" xfId="0" applyNumberFormat="1" applyFont="1" applyBorder="1" applyAlignment="1">
      <alignment horizontal="right" vertical="top"/>
    </xf>
    <xf numFmtId="0" fontId="0" fillId="0" borderId="0" xfId="0" applyAlignment="1">
      <alignment wrapText="1"/>
    </xf>
    <xf numFmtId="165" fontId="4" fillId="0" borderId="10" xfId="0" applyNumberFormat="1" applyFont="1" applyBorder="1" applyAlignment="1">
      <alignment horizontal="right" vertical="top"/>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64" fontId="5" fillId="0" borderId="10" xfId="0" applyNumberFormat="1" applyFont="1" applyFill="1" applyBorder="1" applyAlignment="1">
      <alignment horizontal="center" vertical="center"/>
    </xf>
    <xf numFmtId="0" fontId="0" fillId="0" borderId="0" xfId="0" applyFill="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164" fontId="4" fillId="0" borderId="10" xfId="0" applyNumberFormat="1" applyFont="1" applyFill="1" applyBorder="1" applyAlignment="1">
      <alignment/>
    </xf>
    <xf numFmtId="2" fontId="4" fillId="0" borderId="10" xfId="0" applyNumberFormat="1" applyFont="1" applyFill="1" applyBorder="1" applyAlignment="1">
      <alignment horizontal="right"/>
    </xf>
    <xf numFmtId="0" fontId="0" fillId="0" borderId="0" xfId="0" applyFill="1" applyAlignment="1">
      <alignment/>
    </xf>
    <xf numFmtId="0" fontId="0" fillId="0" borderId="0" xfId="0" applyFill="1" applyAlignment="1">
      <alignment horizontal="center" vertical="center" wrapText="1"/>
    </xf>
    <xf numFmtId="2" fontId="5"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right"/>
    </xf>
    <xf numFmtId="0" fontId="0" fillId="0" borderId="0" xfId="0" applyFill="1" applyAlignment="1">
      <alignment wrapText="1"/>
    </xf>
    <xf numFmtId="0" fontId="2" fillId="0" borderId="0" xfId="0" applyFont="1" applyAlignment="1">
      <alignment wrapText="1"/>
    </xf>
    <xf numFmtId="0" fontId="8" fillId="0" borderId="0" xfId="0" applyFont="1" applyAlignment="1">
      <alignment/>
    </xf>
    <xf numFmtId="165" fontId="8" fillId="0" borderId="0" xfId="0" applyNumberFormat="1" applyFont="1" applyAlignment="1">
      <alignment/>
    </xf>
    <xf numFmtId="0" fontId="8" fillId="0" borderId="0" xfId="0" applyFont="1" applyFill="1" applyAlignment="1">
      <alignment/>
    </xf>
    <xf numFmtId="2" fontId="5" fillId="32"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0" fillId="0" borderId="0" xfId="0" applyFill="1" applyAlignment="1" applyProtection="1">
      <alignment/>
      <protection/>
    </xf>
    <xf numFmtId="0" fontId="0" fillId="34" borderId="0" xfId="0" applyFill="1" applyAlignment="1">
      <alignment horizontal="center"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xf>
    <xf numFmtId="0" fontId="13" fillId="0" borderId="12" xfId="0" applyFont="1" applyBorder="1" applyAlignment="1">
      <alignment vertical="center" wrapText="1"/>
    </xf>
    <xf numFmtId="0" fontId="1" fillId="0" borderId="13" xfId="0" applyFont="1" applyBorder="1" applyAlignment="1">
      <alignment horizontal="center" vertical="center" wrapText="1"/>
    </xf>
    <xf numFmtId="2" fontId="1" fillId="32" borderId="13" xfId="0" applyNumberFormat="1" applyFont="1" applyFill="1" applyBorder="1" applyAlignment="1">
      <alignment horizontal="center" vertical="center" wrapText="1"/>
    </xf>
    <xf numFmtId="2" fontId="2" fillId="32" borderId="13"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2" fontId="6" fillId="0" borderId="0" xfId="0" applyNumberFormat="1" applyFont="1" applyFill="1" applyBorder="1" applyAlignment="1">
      <alignment vertical="center"/>
    </xf>
    <xf numFmtId="2" fontId="4" fillId="0" borderId="0" xfId="0" applyNumberFormat="1" applyFont="1" applyFill="1" applyBorder="1" applyAlignment="1">
      <alignment vertical="center" wrapText="1"/>
    </xf>
    <xf numFmtId="0" fontId="0" fillId="0" borderId="0" xfId="0" applyFont="1" applyBorder="1" applyAlignment="1">
      <alignment/>
    </xf>
    <xf numFmtId="0" fontId="0" fillId="0" borderId="0" xfId="0" applyFont="1" applyBorder="1" applyAlignment="1">
      <alignment horizontal="center" vertical="center"/>
    </xf>
    <xf numFmtId="2" fontId="1" fillId="0" borderId="0" xfId="0" applyNumberFormat="1" applyFont="1" applyBorder="1" applyAlignment="1">
      <alignment horizontal="center" vertical="center"/>
    </xf>
    <xf numFmtId="2" fontId="1"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0" fillId="0" borderId="0" xfId="0" applyNumberFormat="1" applyFont="1" applyBorder="1" applyAlignment="1">
      <alignment horizontal="right" vertical="top"/>
    </xf>
    <xf numFmtId="3" fontId="1" fillId="0" borderId="0" xfId="0" applyNumberFormat="1" applyFont="1" applyFill="1" applyBorder="1" applyAlignment="1">
      <alignment horizontal="center" vertical="center" wrapText="1"/>
    </xf>
    <xf numFmtId="2" fontId="2" fillId="0" borderId="0" xfId="0" applyNumberFormat="1" applyFont="1" applyBorder="1" applyAlignment="1">
      <alignment horizontal="right" vertical="top"/>
    </xf>
    <xf numFmtId="2" fontId="2" fillId="0" borderId="0" xfId="0" applyNumberFormat="1" applyFont="1" applyBorder="1" applyAlignment="1">
      <alignment horizontal="center" vertical="center"/>
    </xf>
    <xf numFmtId="0" fontId="14" fillId="0" borderId="0" xfId="0" applyFont="1" applyBorder="1" applyAlignment="1">
      <alignment horizontal="center" vertical="center"/>
    </xf>
    <xf numFmtId="2" fontId="9"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9" fillId="0" borderId="0" xfId="59" applyNumberFormat="1" applyFont="1" applyFill="1" applyBorder="1" applyAlignment="1">
      <alignment horizontal="center" vertical="center"/>
      <protection/>
    </xf>
    <xf numFmtId="0" fontId="1" fillId="35" borderId="13" xfId="0" applyFont="1" applyFill="1" applyBorder="1" applyAlignment="1">
      <alignment horizontal="center" vertical="center" wrapText="1"/>
    </xf>
    <xf numFmtId="1" fontId="1" fillId="35" borderId="0" xfId="0" applyNumberFormat="1" applyFont="1" applyFill="1" applyBorder="1" applyAlignment="1">
      <alignment horizontal="center" vertical="center" wrapText="1"/>
    </xf>
    <xf numFmtId="0" fontId="0" fillId="0" borderId="0" xfId="0" applyAlignment="1">
      <alignment horizontal="center" wrapText="1"/>
    </xf>
    <xf numFmtId="0" fontId="0" fillId="36" borderId="0" xfId="0" applyFont="1" applyFill="1" applyBorder="1" applyAlignment="1">
      <alignment horizontal="center" vertical="center" wrapText="1"/>
    </xf>
    <xf numFmtId="0" fontId="0" fillId="0" borderId="0" xfId="0" applyAlignment="1">
      <alignment wrapText="1"/>
    </xf>
    <xf numFmtId="0" fontId="0" fillId="35" borderId="0" xfId="0" applyFill="1" applyAlignment="1">
      <alignment wrapText="1"/>
    </xf>
    <xf numFmtId="2" fontId="2" fillId="0" borderId="0" xfId="0" applyNumberFormat="1" applyFont="1" applyBorder="1" applyAlignment="1">
      <alignment horizontal="right" vertical="top"/>
    </xf>
    <xf numFmtId="0" fontId="1" fillId="0" borderId="13" xfId="0" applyFont="1" applyFill="1" applyBorder="1" applyAlignment="1">
      <alignment horizontal="center" vertical="center" wrapText="1"/>
    </xf>
    <xf numFmtId="2" fontId="4" fillId="0" borderId="0" xfId="0" applyNumberFormat="1" applyFont="1" applyFill="1" applyBorder="1" applyAlignment="1">
      <alignment vertical="center"/>
    </xf>
    <xf numFmtId="2" fontId="0" fillId="0" borderId="0" xfId="0" applyNumberFormat="1" applyBorder="1" applyAlignment="1">
      <alignment vertical="center"/>
    </xf>
    <xf numFmtId="0" fontId="0" fillId="0" borderId="0" xfId="0" applyFill="1" applyBorder="1" applyAlignment="1">
      <alignment vertical="center"/>
    </xf>
    <xf numFmtId="0" fontId="0" fillId="0" borderId="0" xfId="0" applyNumberFormat="1" applyAlignment="1">
      <alignment wrapText="1"/>
    </xf>
    <xf numFmtId="0" fontId="0" fillId="0" borderId="0" xfId="0" applyAlignment="1">
      <alignment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 fillId="36" borderId="13" xfId="0" applyFont="1" applyFill="1" applyBorder="1" applyAlignment="1">
      <alignment horizontal="center" vertical="center" wrapText="1"/>
    </xf>
    <xf numFmtId="0" fontId="0" fillId="36" borderId="0" xfId="0" applyFill="1" applyAlignment="1">
      <alignment horizontal="center" wrapText="1"/>
    </xf>
    <xf numFmtId="0" fontId="1" fillId="35" borderId="13" xfId="0" applyFont="1" applyFill="1" applyBorder="1" applyAlignment="1">
      <alignment horizontal="center" vertical="center"/>
    </xf>
    <xf numFmtId="0" fontId="0" fillId="36" borderId="0" xfId="0" applyFill="1" applyAlignment="1">
      <alignment wrapText="1"/>
    </xf>
    <xf numFmtId="2" fontId="1" fillId="36" borderId="0"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
  <sheetViews>
    <sheetView tabSelected="1" zoomScalePageLayoutView="0" workbookViewId="0" topLeftCell="A1">
      <selection activeCell="A5" sqref="A5"/>
    </sheetView>
  </sheetViews>
  <sheetFormatPr defaultColWidth="9.140625" defaultRowHeight="15"/>
  <sheetData>
    <row r="1" ht="15">
      <c r="A1" t="s">
        <v>135</v>
      </c>
    </row>
    <row r="2" ht="15">
      <c r="A2" t="s">
        <v>133</v>
      </c>
    </row>
    <row r="3" ht="15">
      <c r="A3" t="s">
        <v>134</v>
      </c>
    </row>
    <row r="4" ht="15">
      <c r="A4" t="s">
        <v>136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27"/>
  <sheetViews>
    <sheetView zoomScalePageLayoutView="75" workbookViewId="0" topLeftCell="A1">
      <pane ySplit="2" topLeftCell="A3" activePane="bottomLeft" state="frozen"/>
      <selection pane="topLeft" activeCell="E1" sqref="E1"/>
      <selection pane="bottomLeft" activeCell="H2" sqref="H2"/>
    </sheetView>
  </sheetViews>
  <sheetFormatPr defaultColWidth="9.140625" defaultRowHeight="15"/>
  <cols>
    <col min="1" max="1" width="13.00390625" style="54" customWidth="1"/>
    <col min="2" max="2" width="14.57421875" style="49" customWidth="1"/>
    <col min="3" max="3" width="19.00390625" style="56" customWidth="1"/>
    <col min="4" max="4" width="11.57421875" style="56" hidden="1" customWidth="1"/>
    <col min="5" max="5" width="11.57421875" style="56" customWidth="1"/>
    <col min="6" max="7" width="9.140625" style="49" customWidth="1"/>
    <col min="8" max="8" width="26.7109375" style="49" customWidth="1"/>
    <col min="9" max="16384" width="9.140625" style="49" customWidth="1"/>
  </cols>
  <sheetData>
    <row r="1" ht="15">
      <c r="C1" s="70" t="s">
        <v>124</v>
      </c>
    </row>
    <row r="2" spans="1:5" s="50" customFormat="1" ht="90">
      <c r="A2" s="84" t="s">
        <v>131</v>
      </c>
      <c r="B2" s="84" t="s">
        <v>125</v>
      </c>
      <c r="C2" s="67" t="s">
        <v>132</v>
      </c>
      <c r="D2" s="55" t="s">
        <v>43</v>
      </c>
      <c r="E2" s="65" t="s">
        <v>118</v>
      </c>
    </row>
    <row r="3" spans="1:5" s="50" customFormat="1" ht="15">
      <c r="A3" s="57"/>
      <c r="C3" s="57"/>
      <c r="D3" s="53">
        <f aca="true" t="shared" si="0" ref="D3:D26">A3*C3</f>
        <v>0</v>
      </c>
      <c r="E3" s="57" t="e">
        <f aca="true" t="shared" si="1" ref="E3:E26">(D3*12)/B3</f>
        <v>#DIV/0!</v>
      </c>
    </row>
    <row r="4" spans="1:5" s="50" customFormat="1" ht="15">
      <c r="A4" s="51"/>
      <c r="C4" s="57"/>
      <c r="D4" s="53">
        <f t="shared" si="0"/>
        <v>0</v>
      </c>
      <c r="E4" s="57" t="e">
        <f t="shared" si="1"/>
        <v>#DIV/0!</v>
      </c>
    </row>
    <row r="5" spans="1:5" s="50" customFormat="1" ht="15">
      <c r="A5" s="51"/>
      <c r="C5" s="57"/>
      <c r="D5" s="53">
        <f t="shared" si="0"/>
        <v>0</v>
      </c>
      <c r="E5" s="57" t="e">
        <f t="shared" si="1"/>
        <v>#DIV/0!</v>
      </c>
    </row>
    <row r="6" spans="1:5" s="50" customFormat="1" ht="15">
      <c r="A6" s="51"/>
      <c r="C6" s="57"/>
      <c r="D6" s="53">
        <f t="shared" si="0"/>
        <v>0</v>
      </c>
      <c r="E6" s="57" t="e">
        <f t="shared" si="1"/>
        <v>#DIV/0!</v>
      </c>
    </row>
    <row r="7" spans="1:5" s="50" customFormat="1" ht="15">
      <c r="A7" s="51"/>
      <c r="C7" s="57"/>
      <c r="D7" s="53">
        <f t="shared" si="0"/>
        <v>0</v>
      </c>
      <c r="E7" s="57" t="e">
        <f t="shared" si="1"/>
        <v>#DIV/0!</v>
      </c>
    </row>
    <row r="8" spans="1:5" s="50" customFormat="1" ht="15">
      <c r="A8" s="51"/>
      <c r="C8" s="57"/>
      <c r="D8" s="53">
        <f t="shared" si="0"/>
        <v>0</v>
      </c>
      <c r="E8" s="57" t="e">
        <f t="shared" si="1"/>
        <v>#DIV/0!</v>
      </c>
    </row>
    <row r="9" spans="1:5" s="58" customFormat="1" ht="15">
      <c r="A9" s="51"/>
      <c r="C9" s="57"/>
      <c r="D9" s="53">
        <f t="shared" si="0"/>
        <v>0</v>
      </c>
      <c r="E9" s="57" t="e">
        <f t="shared" si="1"/>
        <v>#DIV/0!</v>
      </c>
    </row>
    <row r="10" spans="1:5" s="50" customFormat="1" ht="15">
      <c r="A10" s="51"/>
      <c r="C10" s="57"/>
      <c r="D10" s="53">
        <f t="shared" si="0"/>
        <v>0</v>
      </c>
      <c r="E10" s="57" t="e">
        <f t="shared" si="1"/>
        <v>#DIV/0!</v>
      </c>
    </row>
    <row r="11" spans="1:5" s="50" customFormat="1" ht="15">
      <c r="A11" s="51"/>
      <c r="C11" s="57"/>
      <c r="D11" s="53">
        <f t="shared" si="0"/>
        <v>0</v>
      </c>
      <c r="E11" s="57" t="e">
        <f t="shared" si="1"/>
        <v>#DIV/0!</v>
      </c>
    </row>
    <row r="12" spans="1:5" s="50" customFormat="1" ht="15">
      <c r="A12" s="51"/>
      <c r="C12" s="57"/>
      <c r="D12" s="53">
        <f t="shared" si="0"/>
        <v>0</v>
      </c>
      <c r="E12" s="57" t="e">
        <f t="shared" si="1"/>
        <v>#DIV/0!</v>
      </c>
    </row>
    <row r="13" spans="1:5" s="50" customFormat="1" ht="15">
      <c r="A13" s="51"/>
      <c r="C13" s="57"/>
      <c r="D13" s="53">
        <f t="shared" si="0"/>
        <v>0</v>
      </c>
      <c r="E13" s="57" t="e">
        <f t="shared" si="1"/>
        <v>#DIV/0!</v>
      </c>
    </row>
    <row r="14" spans="1:5" s="50" customFormat="1" ht="15">
      <c r="A14" s="51"/>
      <c r="C14" s="57"/>
      <c r="D14" s="53">
        <f t="shared" si="0"/>
        <v>0</v>
      </c>
      <c r="E14" s="57" t="e">
        <f t="shared" si="1"/>
        <v>#DIV/0!</v>
      </c>
    </row>
    <row r="15" spans="1:5" s="50" customFormat="1" ht="15">
      <c r="A15" s="51"/>
      <c r="C15" s="57"/>
      <c r="D15" s="53">
        <f t="shared" si="0"/>
        <v>0</v>
      </c>
      <c r="E15" s="57" t="e">
        <f t="shared" si="1"/>
        <v>#DIV/0!</v>
      </c>
    </row>
    <row r="16" spans="1:5" s="50" customFormat="1" ht="15">
      <c r="A16" s="51"/>
      <c r="C16" s="57"/>
      <c r="D16" s="53">
        <f t="shared" si="0"/>
        <v>0</v>
      </c>
      <c r="E16" s="57" t="e">
        <f t="shared" si="1"/>
        <v>#DIV/0!</v>
      </c>
    </row>
    <row r="17" spans="1:5" s="50" customFormat="1" ht="15">
      <c r="A17" s="51"/>
      <c r="C17" s="57"/>
      <c r="D17" s="53">
        <f t="shared" si="0"/>
        <v>0</v>
      </c>
      <c r="E17" s="57" t="e">
        <f t="shared" si="1"/>
        <v>#DIV/0!</v>
      </c>
    </row>
    <row r="18" spans="1:5" s="50" customFormat="1" ht="15">
      <c r="A18" s="51"/>
      <c r="C18" s="57"/>
      <c r="D18" s="53">
        <f t="shared" si="0"/>
        <v>0</v>
      </c>
      <c r="E18" s="57" t="e">
        <f t="shared" si="1"/>
        <v>#DIV/0!</v>
      </c>
    </row>
    <row r="19" spans="1:5" s="50" customFormat="1" ht="15">
      <c r="A19" s="51"/>
      <c r="C19" s="57"/>
      <c r="D19" s="53">
        <f t="shared" si="0"/>
        <v>0</v>
      </c>
      <c r="E19" s="57" t="e">
        <f t="shared" si="1"/>
        <v>#DIV/0!</v>
      </c>
    </row>
    <row r="20" spans="1:5" s="50" customFormat="1" ht="15">
      <c r="A20" s="51"/>
      <c r="C20" s="57"/>
      <c r="D20" s="53">
        <f t="shared" si="0"/>
        <v>0</v>
      </c>
      <c r="E20" s="57" t="e">
        <f t="shared" si="1"/>
        <v>#DIV/0!</v>
      </c>
    </row>
    <row r="21" spans="1:5" s="50" customFormat="1" ht="15">
      <c r="A21" s="52"/>
      <c r="C21" s="53"/>
      <c r="D21" s="53">
        <f t="shared" si="0"/>
        <v>0</v>
      </c>
      <c r="E21" s="57" t="e">
        <f t="shared" si="1"/>
        <v>#DIV/0!</v>
      </c>
    </row>
    <row r="22" spans="1:5" s="50" customFormat="1" ht="15">
      <c r="A22" s="52"/>
      <c r="C22" s="53"/>
      <c r="D22" s="53">
        <f t="shared" si="0"/>
        <v>0</v>
      </c>
      <c r="E22" s="57" t="e">
        <f t="shared" si="1"/>
        <v>#DIV/0!</v>
      </c>
    </row>
    <row r="23" spans="1:5" s="50" customFormat="1" ht="15">
      <c r="A23" s="52"/>
      <c r="C23" s="53"/>
      <c r="D23" s="53">
        <f t="shared" si="0"/>
        <v>0</v>
      </c>
      <c r="E23" s="57" t="e">
        <f t="shared" si="1"/>
        <v>#DIV/0!</v>
      </c>
    </row>
    <row r="24" spans="1:5" s="50" customFormat="1" ht="15">
      <c r="A24" s="61"/>
      <c r="C24" s="62"/>
      <c r="D24" s="53">
        <f t="shared" si="0"/>
        <v>0</v>
      </c>
      <c r="E24" s="57" t="e">
        <f t="shared" si="1"/>
        <v>#DIV/0!</v>
      </c>
    </row>
    <row r="25" spans="1:5" s="50" customFormat="1" ht="15">
      <c r="A25" s="52"/>
      <c r="C25" s="53"/>
      <c r="D25" s="53">
        <f t="shared" si="0"/>
        <v>0</v>
      </c>
      <c r="E25" s="57" t="e">
        <f t="shared" si="1"/>
        <v>#DIV/0!</v>
      </c>
    </row>
    <row r="26" spans="1:5" s="50" customFormat="1" ht="15">
      <c r="A26" s="63"/>
      <c r="C26" s="63"/>
      <c r="D26" s="53">
        <f t="shared" si="0"/>
        <v>0</v>
      </c>
      <c r="E26" s="57" t="e">
        <f t="shared" si="1"/>
        <v>#DIV/0!</v>
      </c>
    </row>
    <row r="27" spans="1:5" s="50" customFormat="1" ht="15">
      <c r="A27" s="60"/>
      <c r="C27" s="59"/>
      <c r="D27" s="53"/>
      <c r="E27" s="53"/>
    </row>
  </sheetData>
  <sheetProtection/>
  <printOptions/>
  <pageMargins left="0.7" right="0.7" top="0.75" bottom="0.75" header="0.3" footer="0.3"/>
  <pageSetup horizontalDpi="600" verticalDpi="600" orientation="landscape" paperSize="17" scale="77" r:id="rId1"/>
  <headerFooter>
    <oddHeader>&amp;C&amp;"Archer Book,Regular"Parks &amp; People Foundation: Comprehensive CIP list - Letter of Intent to Apply for Grant
</oddHeader>
  </headerFooter>
</worksheet>
</file>

<file path=xl/worksheets/sheet2.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9.140625" defaultRowHeight="15"/>
  <cols>
    <col min="1" max="1" width="31.00390625" style="0" customWidth="1"/>
    <col min="2" max="2" width="34.7109375" style="0" customWidth="1"/>
    <col min="3" max="3" width="20.00390625" style="0" customWidth="1"/>
    <col min="4" max="4" width="17.57421875" style="0" customWidth="1"/>
  </cols>
  <sheetData>
    <row r="1" spans="1:2" ht="15.75" thickBot="1">
      <c r="A1" s="25"/>
      <c r="B1" s="25"/>
    </row>
    <row r="2" spans="1:4" ht="16.5" thickBot="1">
      <c r="A2" s="77" t="s">
        <v>108</v>
      </c>
      <c r="B2" s="78"/>
      <c r="C2" s="78"/>
      <c r="D2" s="79"/>
    </row>
    <row r="3" spans="1:4" ht="32.25" thickBot="1">
      <c r="A3" s="38" t="s">
        <v>56</v>
      </c>
      <c r="B3" s="39" t="s">
        <v>57</v>
      </c>
      <c r="C3" s="39" t="s">
        <v>109</v>
      </c>
      <c r="D3" s="39" t="s">
        <v>110</v>
      </c>
    </row>
    <row r="4" spans="1:4" ht="32.25" thickBot="1">
      <c r="A4" s="40" t="s">
        <v>52</v>
      </c>
      <c r="B4" s="41" t="s">
        <v>64</v>
      </c>
      <c r="C4" s="42" t="s">
        <v>111</v>
      </c>
      <c r="D4" s="42" t="s">
        <v>112</v>
      </c>
    </row>
    <row r="5" spans="1:4" ht="48" thickBot="1">
      <c r="A5" s="40" t="s">
        <v>58</v>
      </c>
      <c r="B5" s="42" t="s">
        <v>65</v>
      </c>
      <c r="C5" s="42" t="s">
        <v>91</v>
      </c>
      <c r="D5" s="42"/>
    </row>
    <row r="6" spans="1:12" ht="95.25" thickBot="1">
      <c r="A6" s="40" t="s">
        <v>59</v>
      </c>
      <c r="B6" s="42" t="s">
        <v>66</v>
      </c>
      <c r="C6" s="42" t="s">
        <v>113</v>
      </c>
      <c r="D6" s="42"/>
      <c r="F6" s="75"/>
      <c r="G6" s="76"/>
      <c r="H6" s="76"/>
      <c r="I6" s="76"/>
      <c r="J6" s="76"/>
      <c r="K6" s="76"/>
      <c r="L6" s="76"/>
    </row>
    <row r="7" spans="1:12" ht="48" thickBot="1">
      <c r="A7" s="40" t="s">
        <v>60</v>
      </c>
      <c r="B7" s="41" t="s">
        <v>67</v>
      </c>
      <c r="C7" s="42"/>
      <c r="D7" s="42"/>
      <c r="F7" s="76"/>
      <c r="G7" s="76"/>
      <c r="H7" s="76"/>
      <c r="I7" s="76"/>
      <c r="J7" s="76"/>
      <c r="K7" s="76"/>
      <c r="L7" s="76"/>
    </row>
    <row r="8" spans="1:12" ht="16.5" thickBot="1">
      <c r="A8" s="40" t="s">
        <v>53</v>
      </c>
      <c r="B8" s="41" t="s">
        <v>68</v>
      </c>
      <c r="C8" s="42"/>
      <c r="D8" s="42"/>
      <c r="F8" s="76"/>
      <c r="G8" s="76"/>
      <c r="H8" s="76"/>
      <c r="I8" s="76"/>
      <c r="J8" s="76"/>
      <c r="K8" s="76"/>
      <c r="L8" s="76"/>
    </row>
    <row r="9" spans="1:4" ht="32.25" thickBot="1">
      <c r="A9" s="40" t="s">
        <v>61</v>
      </c>
      <c r="B9" s="41"/>
      <c r="C9" s="42"/>
      <c r="D9" s="42"/>
    </row>
    <row r="10" spans="1:4" ht="16.5" thickBot="1">
      <c r="A10" s="40" t="s">
        <v>114</v>
      </c>
      <c r="B10" s="41"/>
      <c r="C10" s="42"/>
      <c r="D10" s="42"/>
    </row>
    <row r="11" spans="1:4" ht="16.5" thickBot="1">
      <c r="A11" s="40" t="s">
        <v>115</v>
      </c>
      <c r="B11" s="41"/>
      <c r="C11" s="42"/>
      <c r="D11" s="42"/>
    </row>
    <row r="12" spans="1:4" ht="48" thickBot="1">
      <c r="A12" s="40" t="s">
        <v>116</v>
      </c>
      <c r="B12" s="41"/>
      <c r="C12" s="42"/>
      <c r="D12" s="42"/>
    </row>
    <row r="13" spans="1:4" ht="32.25" thickBot="1">
      <c r="A13" s="40" t="s">
        <v>62</v>
      </c>
      <c r="B13" s="41"/>
      <c r="C13" s="42"/>
      <c r="D13" s="42"/>
    </row>
    <row r="14" spans="1:4" ht="16.5" thickBot="1">
      <c r="A14" s="40" t="s">
        <v>117</v>
      </c>
      <c r="B14" s="41"/>
      <c r="C14" s="42"/>
      <c r="D14" s="42"/>
    </row>
    <row r="15" spans="1:4" ht="79.5" thickBot="1">
      <c r="A15" s="40" t="s">
        <v>63</v>
      </c>
      <c r="B15" s="41"/>
      <c r="C15" s="42"/>
      <c r="D15" s="42"/>
    </row>
    <row r="16" spans="1:4" ht="32.25" thickBot="1">
      <c r="A16" s="40" t="s">
        <v>54</v>
      </c>
      <c r="B16" s="41"/>
      <c r="C16" s="42"/>
      <c r="D16" s="42"/>
    </row>
    <row r="17" spans="1:4" ht="32.25" thickBot="1">
      <c r="A17" s="40" t="s">
        <v>55</v>
      </c>
      <c r="B17" s="41"/>
      <c r="C17" s="42"/>
      <c r="D17" s="42"/>
    </row>
  </sheetData>
  <sheetProtection/>
  <mergeCells count="2">
    <mergeCell ref="F6:L8"/>
    <mergeCell ref="A2:D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1"/>
  <sheetViews>
    <sheetView zoomScalePageLayoutView="0" workbookViewId="0" topLeftCell="A1">
      <selection activeCell="B10" sqref="B10"/>
    </sheetView>
  </sheetViews>
  <sheetFormatPr defaultColWidth="9.140625" defaultRowHeight="15"/>
  <sheetData>
    <row r="1" ht="15">
      <c r="A1" t="s">
        <v>33</v>
      </c>
    </row>
    <row r="2" spans="1:2" ht="15">
      <c r="A2" t="s">
        <v>35</v>
      </c>
      <c r="B2" t="s">
        <v>40</v>
      </c>
    </row>
    <row r="3" spans="1:2" ht="15">
      <c r="A3" t="s">
        <v>36</v>
      </c>
      <c r="B3" t="s">
        <v>41</v>
      </c>
    </row>
    <row r="5" ht="15">
      <c r="A5" t="s">
        <v>32</v>
      </c>
    </row>
    <row r="6" spans="1:2" ht="15">
      <c r="A6" t="s">
        <v>35</v>
      </c>
      <c r="B6" t="s">
        <v>38</v>
      </c>
    </row>
    <row r="7" spans="1:2" ht="15">
      <c r="A7" t="s">
        <v>36</v>
      </c>
      <c r="B7" t="s">
        <v>39</v>
      </c>
    </row>
    <row r="9" ht="15">
      <c r="A9" t="s">
        <v>34</v>
      </c>
    </row>
    <row r="10" spans="1:2" ht="15">
      <c r="A10" t="s">
        <v>35</v>
      </c>
      <c r="B10" t="s">
        <v>42</v>
      </c>
    </row>
    <row r="11" spans="1:2" ht="15">
      <c r="A11" t="s">
        <v>36</v>
      </c>
      <c r="B11" t="s">
        <v>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33"/>
  <sheetViews>
    <sheetView zoomScalePageLayoutView="0" workbookViewId="0" topLeftCell="A1">
      <selection activeCell="A1" sqref="A1:A16384"/>
    </sheetView>
  </sheetViews>
  <sheetFormatPr defaultColWidth="9.140625" defaultRowHeight="15"/>
  <cols>
    <col min="1" max="1" width="54.00390625" style="0" customWidth="1"/>
    <col min="2" max="2" width="37.00390625" style="0" customWidth="1"/>
    <col min="3" max="3" width="37.57421875" style="0" customWidth="1"/>
    <col min="4" max="4" width="36.8515625" style="0" customWidth="1"/>
    <col min="5" max="5" width="37.140625" style="0" customWidth="1"/>
  </cols>
  <sheetData>
    <row r="1" spans="1:5" s="36" customFormat="1" ht="15">
      <c r="A1" s="36" t="s">
        <v>1</v>
      </c>
      <c r="B1" s="36" t="s">
        <v>9</v>
      </c>
      <c r="C1" s="36" t="s">
        <v>10</v>
      </c>
      <c r="D1" s="36" t="s">
        <v>11</v>
      </c>
      <c r="E1" s="36" t="s">
        <v>12</v>
      </c>
    </row>
    <row r="2" spans="1:5" s="36" customFormat="1" ht="15">
      <c r="A2" s="36" t="s">
        <v>73</v>
      </c>
      <c r="B2" s="36" t="s">
        <v>2</v>
      </c>
      <c r="C2" s="36">
        <v>0.4</v>
      </c>
      <c r="D2" s="36">
        <v>0.4</v>
      </c>
      <c r="E2" s="36">
        <v>0</v>
      </c>
    </row>
    <row r="3" spans="1:5" s="36" customFormat="1" ht="15">
      <c r="A3" s="36" t="s">
        <v>73</v>
      </c>
      <c r="B3" s="36" t="s">
        <v>3</v>
      </c>
      <c r="C3" s="36">
        <v>0.4</v>
      </c>
      <c r="D3" s="36">
        <v>0.4</v>
      </c>
      <c r="E3" s="36">
        <v>0</v>
      </c>
    </row>
    <row r="4" spans="1:5" s="36" customFormat="1" ht="15">
      <c r="A4" s="36" t="s">
        <v>74</v>
      </c>
      <c r="B4" s="36" t="s">
        <v>4</v>
      </c>
      <c r="C4" s="36">
        <v>80</v>
      </c>
      <c r="D4" s="36">
        <v>85</v>
      </c>
      <c r="E4" s="36">
        <v>90</v>
      </c>
    </row>
    <row r="5" spans="1:5" s="36" customFormat="1" ht="15">
      <c r="A5" s="36" t="s">
        <v>74</v>
      </c>
      <c r="B5" s="36" t="s">
        <v>5</v>
      </c>
      <c r="C5" s="36">
        <v>80</v>
      </c>
      <c r="D5" s="36">
        <v>85</v>
      </c>
      <c r="E5" s="36">
        <v>90</v>
      </c>
    </row>
    <row r="6" spans="1:5" s="36" customFormat="1" ht="15">
      <c r="A6" s="36" t="s">
        <v>74</v>
      </c>
      <c r="B6" s="36" t="s">
        <v>2</v>
      </c>
      <c r="C6" s="36">
        <v>80</v>
      </c>
      <c r="D6" s="36">
        <v>85</v>
      </c>
      <c r="E6" s="36">
        <v>90</v>
      </c>
    </row>
    <row r="7" spans="1:5" s="36" customFormat="1" ht="15">
      <c r="A7" s="36" t="s">
        <v>74</v>
      </c>
      <c r="B7" s="36" t="s">
        <v>3</v>
      </c>
      <c r="C7" s="36">
        <v>80</v>
      </c>
      <c r="D7" s="36">
        <v>85</v>
      </c>
      <c r="E7" s="36">
        <v>90</v>
      </c>
    </row>
    <row r="8" spans="1:5" s="36" customFormat="1" ht="15">
      <c r="A8" s="36" t="s">
        <v>75</v>
      </c>
      <c r="B8" s="36" t="s">
        <v>2</v>
      </c>
      <c r="C8" s="36">
        <v>70</v>
      </c>
      <c r="D8" s="36">
        <v>75</v>
      </c>
      <c r="E8" s="36">
        <v>80</v>
      </c>
    </row>
    <row r="9" spans="1:5" s="36" customFormat="1" ht="15">
      <c r="A9" s="36" t="s">
        <v>75</v>
      </c>
      <c r="B9" s="36" t="s">
        <v>3</v>
      </c>
      <c r="C9" s="36">
        <v>70</v>
      </c>
      <c r="D9" s="36">
        <v>75</v>
      </c>
      <c r="E9" s="36">
        <v>80</v>
      </c>
    </row>
    <row r="10" spans="1:5" s="36" customFormat="1" ht="15">
      <c r="A10" s="36" t="s">
        <v>75</v>
      </c>
      <c r="B10" s="36" t="s">
        <v>5</v>
      </c>
      <c r="C10" s="36">
        <v>70</v>
      </c>
      <c r="D10" s="36">
        <v>75</v>
      </c>
      <c r="E10" s="36">
        <v>80</v>
      </c>
    </row>
    <row r="11" spans="1:5" s="36" customFormat="1" ht="15">
      <c r="A11" s="36" t="s">
        <v>75</v>
      </c>
      <c r="B11" s="36" t="s">
        <v>4</v>
      </c>
      <c r="C11" s="36">
        <v>70</v>
      </c>
      <c r="D11" s="36">
        <v>75</v>
      </c>
      <c r="E11" s="36">
        <v>80</v>
      </c>
    </row>
    <row r="12" spans="1:5" s="36" customFormat="1" ht="15">
      <c r="A12" s="36" t="s">
        <v>76</v>
      </c>
      <c r="B12" s="36" t="s">
        <v>4</v>
      </c>
      <c r="C12" s="36">
        <v>25</v>
      </c>
      <c r="D12" s="36">
        <v>45</v>
      </c>
      <c r="E12" s="36">
        <v>55</v>
      </c>
    </row>
    <row r="13" spans="1:5" s="36" customFormat="1" ht="15">
      <c r="A13" s="36" t="s">
        <v>76</v>
      </c>
      <c r="B13" s="36" t="s">
        <v>2</v>
      </c>
      <c r="C13" s="36">
        <v>25</v>
      </c>
      <c r="D13" s="36">
        <v>45</v>
      </c>
      <c r="E13" s="36">
        <v>55</v>
      </c>
    </row>
    <row r="14" spans="1:5" s="36" customFormat="1" ht="15">
      <c r="A14" s="36" t="s">
        <v>76</v>
      </c>
      <c r="B14" s="36" t="s">
        <v>5</v>
      </c>
      <c r="C14" s="36">
        <v>25</v>
      </c>
      <c r="D14" s="36">
        <v>45</v>
      </c>
      <c r="E14" s="36">
        <v>55</v>
      </c>
    </row>
    <row r="15" spans="1:5" s="36" customFormat="1" ht="15">
      <c r="A15" s="36" t="s">
        <v>76</v>
      </c>
      <c r="B15" s="36" t="s">
        <v>3</v>
      </c>
      <c r="C15" s="36">
        <v>25</v>
      </c>
      <c r="D15" s="36">
        <v>45</v>
      </c>
      <c r="E15" s="36">
        <v>55</v>
      </c>
    </row>
    <row r="16" spans="1:5" s="36" customFormat="1" ht="15">
      <c r="A16" s="36" t="s">
        <v>77</v>
      </c>
      <c r="B16" s="36" t="s">
        <v>5</v>
      </c>
      <c r="C16" s="36">
        <v>70</v>
      </c>
      <c r="D16" s="36">
        <v>75</v>
      </c>
      <c r="E16" s="36">
        <v>80</v>
      </c>
    </row>
    <row r="17" spans="1:5" s="36" customFormat="1" ht="15">
      <c r="A17" s="36" t="s">
        <v>77</v>
      </c>
      <c r="B17" s="36" t="s">
        <v>2</v>
      </c>
      <c r="C17" s="36">
        <v>70</v>
      </c>
      <c r="D17" s="36">
        <v>75</v>
      </c>
      <c r="E17" s="36">
        <v>80</v>
      </c>
    </row>
    <row r="18" spans="1:5" s="36" customFormat="1" ht="15">
      <c r="A18" s="36" t="s">
        <v>77</v>
      </c>
      <c r="B18" s="36" t="s">
        <v>3</v>
      </c>
      <c r="C18" s="36">
        <v>70</v>
      </c>
      <c r="D18" s="36">
        <v>75</v>
      </c>
      <c r="E18" s="36">
        <v>80</v>
      </c>
    </row>
    <row r="19" spans="1:5" s="36" customFormat="1" ht="15">
      <c r="A19" s="36" t="s">
        <v>77</v>
      </c>
      <c r="B19" s="36" t="s">
        <v>4</v>
      </c>
      <c r="C19" s="36">
        <v>70</v>
      </c>
      <c r="D19" s="36">
        <v>75</v>
      </c>
      <c r="E19" s="36">
        <v>80</v>
      </c>
    </row>
    <row r="20" spans="1:5" s="36" customFormat="1" ht="15">
      <c r="A20" s="36" t="s">
        <v>78</v>
      </c>
      <c r="B20" s="36" t="s">
        <v>5</v>
      </c>
      <c r="C20" s="36">
        <v>5</v>
      </c>
      <c r="D20" s="36">
        <v>10</v>
      </c>
      <c r="E20" s="36">
        <v>10</v>
      </c>
    </row>
    <row r="21" spans="1:5" s="36" customFormat="1" ht="15">
      <c r="A21" s="36" t="s">
        <v>78</v>
      </c>
      <c r="B21" s="36" t="s">
        <v>3</v>
      </c>
      <c r="C21" s="36">
        <v>5</v>
      </c>
      <c r="D21" s="36">
        <v>10</v>
      </c>
      <c r="E21" s="36">
        <v>10</v>
      </c>
    </row>
    <row r="22" spans="1:5" s="36" customFormat="1" ht="15">
      <c r="A22" s="36" t="s">
        <v>78</v>
      </c>
      <c r="B22" s="36" t="s">
        <v>2</v>
      </c>
      <c r="C22" s="36">
        <v>5</v>
      </c>
      <c r="D22" s="36">
        <v>10</v>
      </c>
      <c r="E22" s="36">
        <v>10</v>
      </c>
    </row>
    <row r="23" spans="1:5" s="36" customFormat="1" ht="15">
      <c r="A23" s="36" t="s">
        <v>78</v>
      </c>
      <c r="B23" s="36" t="s">
        <v>4</v>
      </c>
      <c r="C23" s="36">
        <v>5</v>
      </c>
      <c r="D23" s="36">
        <v>10</v>
      </c>
      <c r="E23" s="36">
        <v>10</v>
      </c>
    </row>
    <row r="24" spans="1:5" s="36" customFormat="1" ht="15">
      <c r="A24" s="36" t="s">
        <v>79</v>
      </c>
      <c r="B24" s="36" t="s">
        <v>3</v>
      </c>
      <c r="C24" s="36">
        <v>20</v>
      </c>
      <c r="D24" s="36">
        <v>20</v>
      </c>
      <c r="E24" s="36">
        <v>60</v>
      </c>
    </row>
    <row r="25" spans="1:5" s="36" customFormat="1" ht="15">
      <c r="A25" s="36" t="s">
        <v>79</v>
      </c>
      <c r="B25" s="36" t="s">
        <v>2</v>
      </c>
      <c r="C25" s="36">
        <v>20</v>
      </c>
      <c r="D25" s="36">
        <v>20</v>
      </c>
      <c r="E25" s="36">
        <v>60</v>
      </c>
    </row>
    <row r="26" spans="1:5" s="36" customFormat="1" ht="15">
      <c r="A26" s="36" t="s">
        <v>79</v>
      </c>
      <c r="B26" s="36" t="s">
        <v>5</v>
      </c>
      <c r="C26" s="36">
        <v>20</v>
      </c>
      <c r="D26" s="36">
        <v>20</v>
      </c>
      <c r="E26" s="36">
        <v>60</v>
      </c>
    </row>
    <row r="27" spans="1:5" s="36" customFormat="1" ht="15">
      <c r="A27" s="36" t="s">
        <v>79</v>
      </c>
      <c r="B27" s="36" t="s">
        <v>4</v>
      </c>
      <c r="C27" s="36">
        <v>20</v>
      </c>
      <c r="D27" s="36">
        <v>20</v>
      </c>
      <c r="E27" s="36">
        <v>60</v>
      </c>
    </row>
    <row r="28" spans="1:5" s="36" customFormat="1" ht="15">
      <c r="A28" s="36" t="s">
        <v>80</v>
      </c>
      <c r="B28" s="36" t="s">
        <v>4</v>
      </c>
      <c r="C28" s="36">
        <v>25</v>
      </c>
      <c r="D28" s="36">
        <v>40</v>
      </c>
      <c r="E28" s="36">
        <v>40</v>
      </c>
    </row>
    <row r="29" spans="1:5" s="36" customFormat="1" ht="15">
      <c r="A29" s="36" t="s">
        <v>80</v>
      </c>
      <c r="B29" s="36" t="s">
        <v>5</v>
      </c>
      <c r="C29" s="36">
        <v>25</v>
      </c>
      <c r="D29" s="36">
        <v>40</v>
      </c>
      <c r="E29" s="36">
        <v>40</v>
      </c>
    </row>
    <row r="30" spans="1:5" s="36" customFormat="1" ht="15">
      <c r="A30" s="36" t="s">
        <v>80</v>
      </c>
      <c r="B30" s="36" t="s">
        <v>3</v>
      </c>
      <c r="C30" s="36">
        <v>25</v>
      </c>
      <c r="D30" s="36">
        <v>40</v>
      </c>
      <c r="E30" s="36">
        <v>40</v>
      </c>
    </row>
    <row r="31" spans="1:5" s="36" customFormat="1" ht="15">
      <c r="A31" s="36" t="s">
        <v>80</v>
      </c>
      <c r="B31" s="36" t="s">
        <v>2</v>
      </c>
      <c r="C31" s="36">
        <v>25</v>
      </c>
      <c r="D31" s="36">
        <v>40</v>
      </c>
      <c r="E31" s="36">
        <v>40</v>
      </c>
    </row>
    <row r="32" spans="1:5" s="36" customFormat="1" ht="15">
      <c r="A32" s="36" t="s">
        <v>80</v>
      </c>
      <c r="B32" s="36" t="s">
        <v>6</v>
      </c>
      <c r="C32" s="36">
        <v>25</v>
      </c>
      <c r="D32" s="36">
        <v>40</v>
      </c>
      <c r="E32" s="36">
        <v>40</v>
      </c>
    </row>
    <row r="33" spans="1:5" s="36" customFormat="1" ht="15">
      <c r="A33" s="36" t="s">
        <v>81</v>
      </c>
      <c r="B33" s="36" t="s">
        <v>5</v>
      </c>
      <c r="C33" s="36">
        <v>25</v>
      </c>
      <c r="D33" s="36">
        <v>40</v>
      </c>
      <c r="E33" s="36">
        <v>65</v>
      </c>
    </row>
    <row r="34" spans="1:5" s="36" customFormat="1" ht="15">
      <c r="A34" s="36" t="s">
        <v>81</v>
      </c>
      <c r="B34" s="36" t="s">
        <v>2</v>
      </c>
      <c r="C34" s="36">
        <v>25</v>
      </c>
      <c r="D34" s="36">
        <v>40</v>
      </c>
      <c r="E34" s="36">
        <v>65</v>
      </c>
    </row>
    <row r="35" spans="1:5" s="36" customFormat="1" ht="15">
      <c r="A35" s="36" t="s">
        <v>81</v>
      </c>
      <c r="B35" s="36" t="s">
        <v>6</v>
      </c>
      <c r="C35" s="36">
        <v>25</v>
      </c>
      <c r="D35" s="36">
        <v>40</v>
      </c>
      <c r="E35" s="36">
        <v>65</v>
      </c>
    </row>
    <row r="36" spans="1:5" s="36" customFormat="1" ht="15">
      <c r="A36" s="36" t="s">
        <v>81</v>
      </c>
      <c r="B36" s="36" t="s">
        <v>3</v>
      </c>
      <c r="C36" s="36">
        <v>25</v>
      </c>
      <c r="D36" s="36">
        <v>40</v>
      </c>
      <c r="E36" s="36">
        <v>65</v>
      </c>
    </row>
    <row r="37" spans="1:5" s="36" customFormat="1" ht="15">
      <c r="A37" s="36" t="s">
        <v>81</v>
      </c>
      <c r="B37" s="36" t="s">
        <v>4</v>
      </c>
      <c r="C37" s="36">
        <v>25</v>
      </c>
      <c r="D37" s="36">
        <v>40</v>
      </c>
      <c r="E37" s="36">
        <v>65</v>
      </c>
    </row>
    <row r="38" spans="1:5" s="36" customFormat="1" ht="15">
      <c r="A38" s="36" t="s">
        <v>82</v>
      </c>
      <c r="B38" s="36" t="s">
        <v>4</v>
      </c>
      <c r="C38" s="36">
        <v>25</v>
      </c>
      <c r="D38" s="36">
        <v>40</v>
      </c>
      <c r="E38" s="36">
        <v>77</v>
      </c>
    </row>
    <row r="39" spans="1:5" s="36" customFormat="1" ht="15">
      <c r="A39" s="36" t="s">
        <v>82</v>
      </c>
      <c r="B39" s="36" t="s">
        <v>3</v>
      </c>
      <c r="C39" s="36">
        <v>25</v>
      </c>
      <c r="D39" s="36">
        <v>40</v>
      </c>
      <c r="E39" s="36">
        <v>77</v>
      </c>
    </row>
    <row r="40" spans="1:5" s="36" customFormat="1" ht="15">
      <c r="A40" s="36" t="s">
        <v>82</v>
      </c>
      <c r="B40" s="36" t="s">
        <v>6</v>
      </c>
      <c r="C40" s="36">
        <v>25</v>
      </c>
      <c r="D40" s="36">
        <v>40</v>
      </c>
      <c r="E40" s="36">
        <v>77</v>
      </c>
    </row>
    <row r="41" spans="1:5" s="36" customFormat="1" ht="15">
      <c r="A41" s="36" t="s">
        <v>82</v>
      </c>
      <c r="B41" s="36" t="s">
        <v>2</v>
      </c>
      <c r="C41" s="36">
        <v>25</v>
      </c>
      <c r="D41" s="36">
        <v>40</v>
      </c>
      <c r="E41" s="36">
        <v>77</v>
      </c>
    </row>
    <row r="42" spans="1:5" s="36" customFormat="1" ht="15">
      <c r="A42" s="36" t="s">
        <v>82</v>
      </c>
      <c r="B42" s="36" t="s">
        <v>5</v>
      </c>
      <c r="C42" s="36">
        <v>25</v>
      </c>
      <c r="D42" s="36">
        <v>40</v>
      </c>
      <c r="E42" s="36">
        <v>77</v>
      </c>
    </row>
    <row r="43" spans="1:5" s="36" customFormat="1" ht="15">
      <c r="A43" s="36" t="s">
        <v>83</v>
      </c>
      <c r="B43" s="36" t="s">
        <v>7</v>
      </c>
      <c r="C43" s="36">
        <v>25</v>
      </c>
      <c r="D43" s="36">
        <v>40</v>
      </c>
      <c r="E43" s="36">
        <v>40</v>
      </c>
    </row>
    <row r="44" spans="1:5" s="36" customFormat="1" ht="15">
      <c r="A44" s="36" t="s">
        <v>83</v>
      </c>
      <c r="B44" s="36" t="s">
        <v>8</v>
      </c>
      <c r="C44" s="36">
        <v>25</v>
      </c>
      <c r="D44" s="36">
        <v>40</v>
      </c>
      <c r="E44" s="36">
        <v>40</v>
      </c>
    </row>
    <row r="45" spans="1:5" s="36" customFormat="1" ht="15">
      <c r="A45" s="36" t="s">
        <v>84</v>
      </c>
      <c r="B45" s="36" t="s">
        <v>4</v>
      </c>
      <c r="C45" s="36">
        <v>25</v>
      </c>
      <c r="D45" s="36">
        <v>35</v>
      </c>
      <c r="E45" s="36">
        <v>65</v>
      </c>
    </row>
    <row r="46" spans="1:5" s="36" customFormat="1" ht="15">
      <c r="A46" s="36" t="s">
        <v>84</v>
      </c>
      <c r="B46" s="36" t="s">
        <v>5</v>
      </c>
      <c r="C46" s="36">
        <v>25</v>
      </c>
      <c r="D46" s="36">
        <v>35</v>
      </c>
      <c r="E46" s="36">
        <v>65</v>
      </c>
    </row>
    <row r="47" spans="1:5" s="36" customFormat="1" ht="15">
      <c r="A47" s="36" t="s">
        <v>84</v>
      </c>
      <c r="B47" s="36" t="s">
        <v>3</v>
      </c>
      <c r="C47" s="36">
        <v>25</v>
      </c>
      <c r="D47" s="36">
        <v>35</v>
      </c>
      <c r="E47" s="36">
        <v>65</v>
      </c>
    </row>
    <row r="48" spans="1:5" s="36" customFormat="1" ht="15">
      <c r="A48" s="36" t="s">
        <v>84</v>
      </c>
      <c r="B48" s="36" t="s">
        <v>2</v>
      </c>
      <c r="C48" s="36">
        <v>25</v>
      </c>
      <c r="D48" s="36">
        <v>35</v>
      </c>
      <c r="E48" s="36">
        <v>65</v>
      </c>
    </row>
    <row r="49" spans="1:5" s="36" customFormat="1" ht="15">
      <c r="A49" s="36" t="s">
        <v>85</v>
      </c>
      <c r="B49" s="36" t="s">
        <v>3</v>
      </c>
      <c r="C49" s="36">
        <v>80</v>
      </c>
      <c r="D49" s="36">
        <v>80</v>
      </c>
      <c r="E49" s="36">
        <v>85</v>
      </c>
    </row>
    <row r="50" spans="1:5" s="36" customFormat="1" ht="15">
      <c r="A50" s="36" t="s">
        <v>85</v>
      </c>
      <c r="B50" s="36" t="s">
        <v>5</v>
      </c>
      <c r="C50" s="36">
        <v>80</v>
      </c>
      <c r="D50" s="36">
        <v>80</v>
      </c>
      <c r="E50" s="36">
        <v>85</v>
      </c>
    </row>
    <row r="51" spans="1:5" s="36" customFormat="1" ht="15">
      <c r="A51" s="36" t="s">
        <v>85</v>
      </c>
      <c r="B51" s="36" t="s">
        <v>4</v>
      </c>
      <c r="C51" s="36">
        <v>80</v>
      </c>
      <c r="D51" s="36">
        <v>80</v>
      </c>
      <c r="E51" s="36">
        <v>85</v>
      </c>
    </row>
    <row r="52" spans="1:5" s="36" customFormat="1" ht="15">
      <c r="A52" s="36" t="s">
        <v>85</v>
      </c>
      <c r="B52" s="36" t="s">
        <v>2</v>
      </c>
      <c r="C52" s="36">
        <v>80</v>
      </c>
      <c r="D52" s="36">
        <v>80</v>
      </c>
      <c r="E52" s="36">
        <v>85</v>
      </c>
    </row>
    <row r="53" spans="1:5" s="36" customFormat="1" ht="15">
      <c r="A53" s="36" t="s">
        <v>86</v>
      </c>
      <c r="B53" s="36" t="s">
        <v>2</v>
      </c>
      <c r="C53" s="36">
        <v>50</v>
      </c>
      <c r="D53" s="36">
        <v>50</v>
      </c>
      <c r="E53" s="36">
        <v>70</v>
      </c>
    </row>
    <row r="54" spans="1:5" s="36" customFormat="1" ht="15">
      <c r="A54" s="36" t="s">
        <v>86</v>
      </c>
      <c r="B54" s="36" t="s">
        <v>4</v>
      </c>
      <c r="C54" s="36">
        <v>50</v>
      </c>
      <c r="D54" s="36">
        <v>50</v>
      </c>
      <c r="E54" s="36">
        <v>70</v>
      </c>
    </row>
    <row r="55" spans="1:5" s="36" customFormat="1" ht="15">
      <c r="A55" s="36" t="s">
        <v>86</v>
      </c>
      <c r="B55" s="36" t="s">
        <v>3</v>
      </c>
      <c r="C55" s="36">
        <v>50</v>
      </c>
      <c r="D55" s="36">
        <v>50</v>
      </c>
      <c r="E55" s="36">
        <v>70</v>
      </c>
    </row>
    <row r="56" spans="1:5" s="36" customFormat="1" ht="15">
      <c r="A56" s="36" t="s">
        <v>86</v>
      </c>
      <c r="B56" s="36" t="s">
        <v>5</v>
      </c>
      <c r="C56" s="36">
        <v>50</v>
      </c>
      <c r="D56" s="36">
        <v>50</v>
      </c>
      <c r="E56" s="36">
        <v>70</v>
      </c>
    </row>
    <row r="57" spans="1:5" s="36" customFormat="1" ht="15">
      <c r="A57" s="36" t="s">
        <v>87</v>
      </c>
      <c r="B57" s="36" t="s">
        <v>5</v>
      </c>
      <c r="C57" s="36">
        <v>20</v>
      </c>
      <c r="D57" s="36">
        <v>20</v>
      </c>
      <c r="E57" s="36">
        <v>55</v>
      </c>
    </row>
    <row r="58" spans="1:5" s="36" customFormat="1" ht="15">
      <c r="A58" s="36" t="s">
        <v>87</v>
      </c>
      <c r="B58" s="36" t="s">
        <v>3</v>
      </c>
      <c r="C58" s="36">
        <v>20</v>
      </c>
      <c r="D58" s="36">
        <v>20</v>
      </c>
      <c r="E58" s="36">
        <v>55</v>
      </c>
    </row>
    <row r="59" spans="1:5" s="36" customFormat="1" ht="15">
      <c r="A59" s="36" t="s">
        <v>87</v>
      </c>
      <c r="B59" s="36" t="s">
        <v>4</v>
      </c>
      <c r="C59" s="36">
        <v>20</v>
      </c>
      <c r="D59" s="36">
        <v>20</v>
      </c>
      <c r="E59" s="36">
        <v>55</v>
      </c>
    </row>
    <row r="60" spans="1:5" s="36" customFormat="1" ht="15">
      <c r="A60" s="36" t="s">
        <v>87</v>
      </c>
      <c r="B60" s="36" t="s">
        <v>2</v>
      </c>
      <c r="C60" s="36">
        <v>20</v>
      </c>
      <c r="D60" s="36">
        <v>20</v>
      </c>
      <c r="E60" s="36">
        <v>55</v>
      </c>
    </row>
    <row r="61" spans="1:5" s="36" customFormat="1" ht="15">
      <c r="A61" s="36" t="s">
        <v>88</v>
      </c>
      <c r="B61" s="36" t="s">
        <v>5</v>
      </c>
      <c r="C61" s="36">
        <v>75</v>
      </c>
      <c r="D61" s="36">
        <v>80</v>
      </c>
      <c r="E61" s="36">
        <v>85</v>
      </c>
    </row>
    <row r="62" spans="1:5" s="36" customFormat="1" ht="15">
      <c r="A62" s="36" t="s">
        <v>88</v>
      </c>
      <c r="B62" s="36" t="s">
        <v>3</v>
      </c>
      <c r="C62" s="36">
        <v>75</v>
      </c>
      <c r="D62" s="36">
        <v>80</v>
      </c>
      <c r="E62" s="36">
        <v>85</v>
      </c>
    </row>
    <row r="63" spans="1:5" s="36" customFormat="1" ht="15">
      <c r="A63" s="36" t="s">
        <v>88</v>
      </c>
      <c r="B63" s="36" t="s">
        <v>4</v>
      </c>
      <c r="C63" s="36">
        <v>75</v>
      </c>
      <c r="D63" s="36">
        <v>80</v>
      </c>
      <c r="E63" s="36">
        <v>85</v>
      </c>
    </row>
    <row r="64" spans="1:5" s="36" customFormat="1" ht="15">
      <c r="A64" s="36" t="s">
        <v>88</v>
      </c>
      <c r="B64" s="36" t="s">
        <v>2</v>
      </c>
      <c r="C64" s="36">
        <v>75</v>
      </c>
      <c r="D64" s="36">
        <v>80</v>
      </c>
      <c r="E64" s="36">
        <v>85</v>
      </c>
    </row>
    <row r="65" spans="1:5" s="36" customFormat="1" ht="15">
      <c r="A65" s="36" t="s">
        <v>89</v>
      </c>
      <c r="B65" s="36" t="s">
        <v>4</v>
      </c>
      <c r="C65" s="36">
        <v>45</v>
      </c>
      <c r="D65" s="36">
        <v>50</v>
      </c>
      <c r="E65" s="36">
        <v>70</v>
      </c>
    </row>
    <row r="66" spans="1:5" s="36" customFormat="1" ht="15">
      <c r="A66" s="36" t="s">
        <v>89</v>
      </c>
      <c r="B66" s="36" t="s">
        <v>5</v>
      </c>
      <c r="C66" s="36">
        <v>45</v>
      </c>
      <c r="D66" s="36">
        <v>50</v>
      </c>
      <c r="E66" s="36">
        <v>70</v>
      </c>
    </row>
    <row r="67" spans="1:5" s="36" customFormat="1" ht="15">
      <c r="A67" s="36" t="s">
        <v>89</v>
      </c>
      <c r="B67" s="36" t="s">
        <v>2</v>
      </c>
      <c r="C67" s="36">
        <v>45</v>
      </c>
      <c r="D67" s="36">
        <v>50</v>
      </c>
      <c r="E67" s="36">
        <v>70</v>
      </c>
    </row>
    <row r="68" spans="1:5" s="36" customFormat="1" ht="15">
      <c r="A68" s="36" t="s">
        <v>89</v>
      </c>
      <c r="B68" s="36" t="s">
        <v>3</v>
      </c>
      <c r="C68" s="36">
        <v>45</v>
      </c>
      <c r="D68" s="36">
        <v>50</v>
      </c>
      <c r="E68" s="36">
        <v>70</v>
      </c>
    </row>
    <row r="69" spans="1:5" s="36" customFormat="1" ht="15">
      <c r="A69" s="36" t="s">
        <v>90</v>
      </c>
      <c r="B69" s="36" t="s">
        <v>5</v>
      </c>
      <c r="C69" s="36">
        <v>10</v>
      </c>
      <c r="D69" s="36">
        <v>20</v>
      </c>
      <c r="E69" s="36">
        <v>55</v>
      </c>
    </row>
    <row r="70" spans="1:5" s="36" customFormat="1" ht="15">
      <c r="A70" s="36" t="s">
        <v>90</v>
      </c>
      <c r="B70" s="36" t="s">
        <v>3</v>
      </c>
      <c r="C70" s="36">
        <v>10</v>
      </c>
      <c r="D70" s="36">
        <v>20</v>
      </c>
      <c r="E70" s="36">
        <v>55</v>
      </c>
    </row>
    <row r="71" spans="1:5" s="36" customFormat="1" ht="15">
      <c r="A71" s="36" t="s">
        <v>90</v>
      </c>
      <c r="B71" s="36" t="s">
        <v>4</v>
      </c>
      <c r="C71" s="36">
        <v>10</v>
      </c>
      <c r="D71" s="36">
        <v>20</v>
      </c>
      <c r="E71" s="36">
        <v>55</v>
      </c>
    </row>
    <row r="72" spans="1:5" s="36" customFormat="1" ht="15">
      <c r="A72" s="36" t="s">
        <v>90</v>
      </c>
      <c r="B72" s="36" t="s">
        <v>2</v>
      </c>
      <c r="C72" s="36">
        <v>10</v>
      </c>
      <c r="D72" s="36">
        <v>20</v>
      </c>
      <c r="E72" s="36">
        <v>55</v>
      </c>
    </row>
    <row r="73" spans="1:5" s="36" customFormat="1" ht="15">
      <c r="A73" s="36" t="s">
        <v>92</v>
      </c>
      <c r="B73" s="36" t="s">
        <v>2</v>
      </c>
      <c r="C73" s="36">
        <v>17</v>
      </c>
      <c r="D73" s="36">
        <v>30</v>
      </c>
      <c r="E73" s="36">
        <v>40</v>
      </c>
    </row>
    <row r="74" spans="1:5" s="36" customFormat="1" ht="15">
      <c r="A74" s="36" t="s">
        <v>92</v>
      </c>
      <c r="B74" s="36" t="s">
        <v>4</v>
      </c>
      <c r="C74" s="36">
        <v>17</v>
      </c>
      <c r="D74" s="36">
        <v>30</v>
      </c>
      <c r="E74" s="36">
        <v>40</v>
      </c>
    </row>
    <row r="75" spans="1:5" s="36" customFormat="1" ht="15">
      <c r="A75" s="36" t="s">
        <v>92</v>
      </c>
      <c r="B75" s="36" t="s">
        <v>3</v>
      </c>
      <c r="C75" s="36">
        <v>17</v>
      </c>
      <c r="D75" s="36">
        <v>30</v>
      </c>
      <c r="E75" s="36">
        <v>40</v>
      </c>
    </row>
    <row r="76" spans="1:5" s="36" customFormat="1" ht="15">
      <c r="A76" s="36" t="s">
        <v>92</v>
      </c>
      <c r="B76" s="36" t="s">
        <v>5</v>
      </c>
      <c r="C76" s="36">
        <v>17</v>
      </c>
      <c r="D76" s="36">
        <v>30</v>
      </c>
      <c r="E76" s="36">
        <v>40</v>
      </c>
    </row>
    <row r="77" spans="1:5" s="36" customFormat="1" ht="15">
      <c r="A77" s="36" t="s">
        <v>93</v>
      </c>
      <c r="B77" s="36" t="s">
        <v>4</v>
      </c>
      <c r="C77" s="36">
        <v>30</v>
      </c>
      <c r="D77" s="36">
        <v>40</v>
      </c>
      <c r="E77" s="36">
        <v>80</v>
      </c>
    </row>
    <row r="78" spans="1:5" s="36" customFormat="1" ht="15">
      <c r="A78" s="36" t="s">
        <v>93</v>
      </c>
      <c r="B78" s="36" t="s">
        <v>3</v>
      </c>
      <c r="C78" s="36">
        <v>30</v>
      </c>
      <c r="D78" s="36">
        <v>40</v>
      </c>
      <c r="E78" s="36">
        <v>80</v>
      </c>
    </row>
    <row r="79" spans="1:5" s="36" customFormat="1" ht="15">
      <c r="A79" s="36" t="s">
        <v>93</v>
      </c>
      <c r="B79" s="36" t="s">
        <v>2</v>
      </c>
      <c r="C79" s="36">
        <v>30</v>
      </c>
      <c r="D79" s="36">
        <v>40</v>
      </c>
      <c r="E79" s="36">
        <v>80</v>
      </c>
    </row>
    <row r="80" spans="1:5" s="36" customFormat="1" ht="15">
      <c r="A80" s="36" t="s">
        <v>93</v>
      </c>
      <c r="B80" s="36" t="s">
        <v>5</v>
      </c>
      <c r="C80" s="36">
        <v>30</v>
      </c>
      <c r="D80" s="36">
        <v>40</v>
      </c>
      <c r="E80" s="36">
        <v>80</v>
      </c>
    </row>
    <row r="81" spans="1:5" s="36" customFormat="1" ht="15">
      <c r="A81" s="36" t="s">
        <v>94</v>
      </c>
      <c r="B81" s="36" t="s">
        <v>4</v>
      </c>
      <c r="C81" s="36">
        <v>3</v>
      </c>
      <c r="D81" s="36">
        <v>3</v>
      </c>
      <c r="E81" s="36">
        <v>9</v>
      </c>
    </row>
    <row r="82" spans="1:5" s="36" customFormat="1" ht="15">
      <c r="A82" s="36" t="s">
        <v>94</v>
      </c>
      <c r="B82" s="36" t="s">
        <v>5</v>
      </c>
      <c r="C82" s="36">
        <v>3</v>
      </c>
      <c r="D82" s="36">
        <v>3</v>
      </c>
      <c r="E82" s="36">
        <v>9</v>
      </c>
    </row>
    <row r="83" spans="1:5" s="36" customFormat="1" ht="15">
      <c r="A83" s="36" t="s">
        <v>95</v>
      </c>
      <c r="B83" s="36" t="s">
        <v>2</v>
      </c>
      <c r="C83" s="36">
        <v>20</v>
      </c>
      <c r="D83" s="36">
        <v>54</v>
      </c>
      <c r="E83" s="36">
        <v>56</v>
      </c>
    </row>
    <row r="84" spans="1:5" s="36" customFormat="1" ht="15">
      <c r="A84" s="36" t="s">
        <v>95</v>
      </c>
      <c r="B84" s="36" t="s">
        <v>3</v>
      </c>
      <c r="C84" s="36">
        <v>20</v>
      </c>
      <c r="D84" s="36">
        <v>54</v>
      </c>
      <c r="E84" s="36">
        <v>56</v>
      </c>
    </row>
    <row r="85" spans="1:5" s="36" customFormat="1" ht="15">
      <c r="A85" s="36" t="s">
        <v>95</v>
      </c>
      <c r="B85" s="36" t="s">
        <v>4</v>
      </c>
      <c r="C85" s="36">
        <v>20</v>
      </c>
      <c r="D85" s="36">
        <v>54</v>
      </c>
      <c r="E85" s="36">
        <v>56</v>
      </c>
    </row>
    <row r="86" spans="1:5" s="36" customFormat="1" ht="15">
      <c r="A86" s="36" t="s">
        <v>95</v>
      </c>
      <c r="B86" s="36" t="s">
        <v>5</v>
      </c>
      <c r="C86" s="36">
        <v>20</v>
      </c>
      <c r="D86" s="36">
        <v>54</v>
      </c>
      <c r="E86" s="36">
        <v>56</v>
      </c>
    </row>
    <row r="87" spans="1:5" s="36" customFormat="1" ht="15">
      <c r="A87" s="36" t="s">
        <v>96</v>
      </c>
      <c r="B87" s="36" t="s">
        <v>5</v>
      </c>
      <c r="C87" s="36">
        <v>0</v>
      </c>
      <c r="D87" s="36">
        <v>0</v>
      </c>
      <c r="E87" s="36">
        <v>22</v>
      </c>
    </row>
    <row r="88" spans="1:5" s="36" customFormat="1" ht="15">
      <c r="A88" s="36" t="s">
        <v>96</v>
      </c>
      <c r="B88" s="36" t="s">
        <v>4</v>
      </c>
      <c r="C88" s="36">
        <v>0</v>
      </c>
      <c r="D88" s="36">
        <v>0</v>
      </c>
      <c r="E88" s="36">
        <v>22</v>
      </c>
    </row>
    <row r="89" spans="1:5" s="36" customFormat="1" ht="15">
      <c r="A89" s="36" t="s">
        <v>96</v>
      </c>
      <c r="B89" s="36" t="s">
        <v>2</v>
      </c>
      <c r="C89" s="36">
        <v>0</v>
      </c>
      <c r="D89" s="36">
        <v>0</v>
      </c>
      <c r="E89" s="36">
        <v>22</v>
      </c>
    </row>
    <row r="90" spans="1:5" s="36" customFormat="1" ht="15">
      <c r="A90" s="36" t="s">
        <v>96</v>
      </c>
      <c r="B90" s="36" t="s">
        <v>3</v>
      </c>
      <c r="C90" s="36">
        <v>0</v>
      </c>
      <c r="D90" s="36">
        <v>0</v>
      </c>
      <c r="E90" s="36">
        <v>22</v>
      </c>
    </row>
    <row r="91" spans="1:5" s="36" customFormat="1" ht="15">
      <c r="A91" s="36" t="s">
        <v>97</v>
      </c>
      <c r="B91" s="36" t="s">
        <v>2</v>
      </c>
      <c r="C91" s="36">
        <v>40</v>
      </c>
      <c r="D91" s="36">
        <v>60</v>
      </c>
      <c r="E91" s="36">
        <v>80</v>
      </c>
    </row>
    <row r="92" spans="1:5" s="36" customFormat="1" ht="15">
      <c r="A92" s="36" t="s">
        <v>97</v>
      </c>
      <c r="B92" s="36" t="s">
        <v>3</v>
      </c>
      <c r="C92" s="36">
        <v>40</v>
      </c>
      <c r="D92" s="36">
        <v>60</v>
      </c>
      <c r="E92" s="36">
        <v>80</v>
      </c>
    </row>
    <row r="93" spans="1:5" s="36" customFormat="1" ht="15">
      <c r="A93" s="36" t="s">
        <v>97</v>
      </c>
      <c r="B93" s="36" t="s">
        <v>4</v>
      </c>
      <c r="C93" s="36">
        <v>40</v>
      </c>
      <c r="D93" s="36">
        <v>60</v>
      </c>
      <c r="E93" s="36">
        <v>80</v>
      </c>
    </row>
    <row r="94" spans="1:5" s="36" customFormat="1" ht="15">
      <c r="A94" s="36" t="s">
        <v>97</v>
      </c>
      <c r="B94" s="36" t="s">
        <v>5</v>
      </c>
      <c r="C94" s="36">
        <v>40</v>
      </c>
      <c r="D94" s="36">
        <v>60</v>
      </c>
      <c r="E94" s="36">
        <v>80</v>
      </c>
    </row>
    <row r="95" spans="1:5" s="36" customFormat="1" ht="15">
      <c r="A95" s="36" t="s">
        <v>98</v>
      </c>
      <c r="B95" s="36" t="s">
        <v>3</v>
      </c>
      <c r="C95" s="36">
        <v>25</v>
      </c>
      <c r="D95" s="36">
        <v>50</v>
      </c>
      <c r="E95" s="36">
        <v>50</v>
      </c>
    </row>
    <row r="96" spans="1:5" s="36" customFormat="1" ht="15">
      <c r="A96" s="36" t="s">
        <v>98</v>
      </c>
      <c r="B96" s="36" t="s">
        <v>4</v>
      </c>
      <c r="C96" s="36">
        <v>25</v>
      </c>
      <c r="D96" s="36">
        <v>50</v>
      </c>
      <c r="E96" s="36">
        <v>50</v>
      </c>
    </row>
    <row r="97" spans="1:5" s="36" customFormat="1" ht="15">
      <c r="A97" s="36" t="s">
        <v>98</v>
      </c>
      <c r="B97" s="36" t="s">
        <v>5</v>
      </c>
      <c r="C97" s="36">
        <v>25</v>
      </c>
      <c r="D97" s="36">
        <v>50</v>
      </c>
      <c r="E97" s="36">
        <v>50</v>
      </c>
    </row>
    <row r="98" spans="1:5" s="36" customFormat="1" ht="15">
      <c r="A98" s="36" t="s">
        <v>98</v>
      </c>
      <c r="B98" s="36" t="s">
        <v>2</v>
      </c>
      <c r="C98" s="36">
        <v>25</v>
      </c>
      <c r="D98" s="36">
        <v>50</v>
      </c>
      <c r="E98" s="36">
        <v>50</v>
      </c>
    </row>
    <row r="99" spans="1:5" s="36" customFormat="1" ht="15">
      <c r="A99" s="36" t="s">
        <v>99</v>
      </c>
      <c r="B99" s="36" t="s">
        <v>3</v>
      </c>
      <c r="C99" s="36">
        <v>85</v>
      </c>
      <c r="D99" s="36">
        <v>85</v>
      </c>
      <c r="E99" s="36">
        <v>95</v>
      </c>
    </row>
    <row r="100" spans="1:5" s="36" customFormat="1" ht="15">
      <c r="A100" s="36" t="s">
        <v>99</v>
      </c>
      <c r="B100" s="36" t="s">
        <v>5</v>
      </c>
      <c r="C100" s="36">
        <v>85</v>
      </c>
      <c r="D100" s="36">
        <v>85</v>
      </c>
      <c r="E100" s="36">
        <v>95</v>
      </c>
    </row>
    <row r="101" spans="1:5" s="36" customFormat="1" ht="15">
      <c r="A101" s="36" t="s">
        <v>99</v>
      </c>
      <c r="B101" s="36" t="s">
        <v>2</v>
      </c>
      <c r="C101" s="36">
        <v>85</v>
      </c>
      <c r="D101" s="36">
        <v>85</v>
      </c>
      <c r="E101" s="36">
        <v>95</v>
      </c>
    </row>
    <row r="102" spans="1:5" s="36" customFormat="1" ht="15">
      <c r="A102" s="36" t="s">
        <v>99</v>
      </c>
      <c r="B102" s="36" t="s">
        <v>4</v>
      </c>
      <c r="C102" s="36">
        <v>85</v>
      </c>
      <c r="D102" s="36">
        <v>85</v>
      </c>
      <c r="E102" s="36">
        <v>95</v>
      </c>
    </row>
    <row r="103" spans="1:5" s="36" customFormat="1" ht="15">
      <c r="A103" s="36" t="s">
        <v>100</v>
      </c>
      <c r="B103" s="36" t="s">
        <v>5</v>
      </c>
      <c r="C103" s="36">
        <v>80</v>
      </c>
      <c r="D103" s="36">
        <v>85</v>
      </c>
      <c r="E103" s="36">
        <v>95</v>
      </c>
    </row>
    <row r="104" spans="1:5" s="36" customFormat="1" ht="15">
      <c r="A104" s="36" t="s">
        <v>100</v>
      </c>
      <c r="B104" s="36" t="s">
        <v>2</v>
      </c>
      <c r="C104" s="36">
        <v>80</v>
      </c>
      <c r="D104" s="36">
        <v>85</v>
      </c>
      <c r="E104" s="36">
        <v>95</v>
      </c>
    </row>
    <row r="105" spans="1:5" s="36" customFormat="1" ht="15">
      <c r="A105" s="36" t="s">
        <v>100</v>
      </c>
      <c r="B105" s="36" t="s">
        <v>3</v>
      </c>
      <c r="C105" s="36">
        <v>80</v>
      </c>
      <c r="D105" s="36">
        <v>85</v>
      </c>
      <c r="E105" s="36">
        <v>95</v>
      </c>
    </row>
    <row r="106" spans="1:5" s="36" customFormat="1" ht="15">
      <c r="A106" s="36" t="s">
        <v>100</v>
      </c>
      <c r="B106" s="36" t="s">
        <v>4</v>
      </c>
      <c r="C106" s="36">
        <v>80</v>
      </c>
      <c r="D106" s="36">
        <v>85</v>
      </c>
      <c r="E106" s="36">
        <v>95</v>
      </c>
    </row>
    <row r="107" spans="1:5" s="36" customFormat="1" ht="15">
      <c r="A107" s="36" t="s">
        <v>101</v>
      </c>
      <c r="B107" s="36" t="s">
        <v>2</v>
      </c>
      <c r="C107" s="36">
        <v>9</v>
      </c>
      <c r="D107" s="36">
        <v>0</v>
      </c>
      <c r="E107" s="36">
        <v>0</v>
      </c>
    </row>
    <row r="108" spans="1:5" s="36" customFormat="1" ht="15">
      <c r="A108" s="36" t="s">
        <v>101</v>
      </c>
      <c r="B108" s="36" t="s">
        <v>3</v>
      </c>
      <c r="C108" s="36">
        <v>9</v>
      </c>
      <c r="D108" s="36">
        <v>0</v>
      </c>
      <c r="E108" s="36">
        <v>0</v>
      </c>
    </row>
    <row r="109" spans="1:5" s="36" customFormat="1" ht="15">
      <c r="A109" s="36" t="s">
        <v>101</v>
      </c>
      <c r="B109" s="36" t="s">
        <v>6</v>
      </c>
      <c r="C109" s="36">
        <v>9</v>
      </c>
      <c r="D109" s="36">
        <v>0</v>
      </c>
      <c r="E109" s="36">
        <v>0</v>
      </c>
    </row>
    <row r="110" spans="1:5" s="36" customFormat="1" ht="15">
      <c r="A110" s="36" t="s">
        <v>102</v>
      </c>
      <c r="B110" s="36" t="s">
        <v>2</v>
      </c>
      <c r="C110" s="36">
        <v>4.5</v>
      </c>
      <c r="D110" s="36">
        <v>0</v>
      </c>
      <c r="E110" s="36">
        <v>0</v>
      </c>
    </row>
    <row r="111" spans="1:5" s="36" customFormat="1" ht="15">
      <c r="A111" s="36" t="s">
        <v>102</v>
      </c>
      <c r="B111" s="36" t="s">
        <v>6</v>
      </c>
      <c r="C111" s="36">
        <v>4.5</v>
      </c>
      <c r="D111" s="36">
        <v>0</v>
      </c>
      <c r="E111" s="36">
        <v>0</v>
      </c>
    </row>
    <row r="112" spans="1:5" s="36" customFormat="1" ht="15">
      <c r="A112" s="36" t="s">
        <v>102</v>
      </c>
      <c r="B112" s="36" t="s">
        <v>3</v>
      </c>
      <c r="C112" s="36">
        <v>4.5</v>
      </c>
      <c r="D112" s="36">
        <v>0</v>
      </c>
      <c r="E112" s="36">
        <v>0</v>
      </c>
    </row>
    <row r="113" spans="1:5" s="36" customFormat="1" ht="15">
      <c r="A113" s="36" t="s">
        <v>103</v>
      </c>
      <c r="B113" s="36" t="s">
        <v>2</v>
      </c>
      <c r="C113" s="36">
        <v>9</v>
      </c>
      <c r="D113" s="36">
        <v>4.5</v>
      </c>
      <c r="E113" s="36">
        <v>0</v>
      </c>
    </row>
    <row r="114" spans="1:5" s="36" customFormat="1" ht="15">
      <c r="A114" s="36" t="s">
        <v>103</v>
      </c>
      <c r="B114" s="36" t="s">
        <v>3</v>
      </c>
      <c r="C114" s="36">
        <v>9</v>
      </c>
      <c r="D114" s="36">
        <v>4.5</v>
      </c>
      <c r="E114" s="36">
        <v>0</v>
      </c>
    </row>
    <row r="115" spans="1:5" s="36" customFormat="1" ht="15">
      <c r="A115" s="36" t="s">
        <v>103</v>
      </c>
      <c r="B115" s="36" t="s">
        <v>6</v>
      </c>
      <c r="C115" s="36">
        <v>9</v>
      </c>
      <c r="D115" s="36">
        <v>4.5</v>
      </c>
      <c r="E115" s="36">
        <v>0</v>
      </c>
    </row>
    <row r="116" spans="1:5" s="36" customFormat="1" ht="15">
      <c r="A116" s="36" t="s">
        <v>104</v>
      </c>
      <c r="B116" s="36" t="s">
        <v>2</v>
      </c>
      <c r="C116" s="36">
        <v>20</v>
      </c>
      <c r="D116" s="36">
        <v>10</v>
      </c>
      <c r="E116" s="36">
        <v>0</v>
      </c>
    </row>
    <row r="117" spans="1:5" s="36" customFormat="1" ht="15">
      <c r="A117" s="36" t="s">
        <v>104</v>
      </c>
      <c r="B117" s="36" t="s">
        <v>6</v>
      </c>
      <c r="C117" s="36">
        <v>20</v>
      </c>
      <c r="D117" s="36">
        <v>10</v>
      </c>
      <c r="E117" s="36">
        <v>0</v>
      </c>
    </row>
    <row r="118" spans="1:5" s="36" customFormat="1" ht="15">
      <c r="A118" s="36" t="s">
        <v>104</v>
      </c>
      <c r="B118" s="36" t="s">
        <v>3</v>
      </c>
      <c r="C118" s="36">
        <v>20</v>
      </c>
      <c r="D118" s="36">
        <v>10</v>
      </c>
      <c r="E118" s="36">
        <v>0</v>
      </c>
    </row>
    <row r="119" spans="1:5" s="36" customFormat="1" ht="15">
      <c r="A119" s="36" t="s">
        <v>105</v>
      </c>
      <c r="B119" s="36" t="s">
        <v>2</v>
      </c>
      <c r="C119" s="36">
        <v>6</v>
      </c>
      <c r="D119" s="36">
        <v>3</v>
      </c>
      <c r="E119" s="36">
        <v>0</v>
      </c>
    </row>
    <row r="120" spans="1:5" s="36" customFormat="1" ht="15">
      <c r="A120" s="36" t="s">
        <v>105</v>
      </c>
      <c r="B120" s="36" t="s">
        <v>3</v>
      </c>
      <c r="C120" s="36">
        <v>6</v>
      </c>
      <c r="D120" s="36">
        <v>3</v>
      </c>
      <c r="E120" s="36">
        <v>0</v>
      </c>
    </row>
    <row r="121" spans="1:5" s="36" customFormat="1" ht="15">
      <c r="A121" s="36" t="s">
        <v>105</v>
      </c>
      <c r="B121" s="36" t="s">
        <v>6</v>
      </c>
      <c r="C121" s="36">
        <v>6</v>
      </c>
      <c r="D121" s="36">
        <v>3</v>
      </c>
      <c r="E121" s="36">
        <v>0</v>
      </c>
    </row>
    <row r="122" spans="1:5" s="36" customFormat="1" ht="15">
      <c r="A122" s="36" t="s">
        <v>106</v>
      </c>
      <c r="B122" s="36" t="s">
        <v>5</v>
      </c>
      <c r="C122" s="36">
        <v>45</v>
      </c>
      <c r="D122" s="36">
        <v>45</v>
      </c>
      <c r="E122" s="36">
        <v>70</v>
      </c>
    </row>
    <row r="123" spans="1:5" s="36" customFormat="1" ht="15">
      <c r="A123" s="36" t="s">
        <v>106</v>
      </c>
      <c r="B123" s="36" t="s">
        <v>2</v>
      </c>
      <c r="C123" s="36">
        <v>45</v>
      </c>
      <c r="D123" s="36">
        <v>45</v>
      </c>
      <c r="E123" s="36">
        <v>70</v>
      </c>
    </row>
    <row r="124" spans="1:5" s="36" customFormat="1" ht="15">
      <c r="A124" s="36" t="s">
        <v>106</v>
      </c>
      <c r="B124" s="36" t="s">
        <v>3</v>
      </c>
      <c r="C124" s="36">
        <v>45</v>
      </c>
      <c r="D124" s="36">
        <v>45</v>
      </c>
      <c r="E124" s="36">
        <v>70</v>
      </c>
    </row>
    <row r="125" spans="1:5" s="36" customFormat="1" ht="15">
      <c r="A125" s="36" t="s">
        <v>106</v>
      </c>
      <c r="B125" s="36" t="s">
        <v>4</v>
      </c>
      <c r="C125" s="36">
        <v>45</v>
      </c>
      <c r="D125" s="36">
        <v>45</v>
      </c>
      <c r="E125" s="36">
        <v>70</v>
      </c>
    </row>
    <row r="126" spans="1:5" s="36" customFormat="1" ht="15">
      <c r="A126" s="36" t="s">
        <v>107</v>
      </c>
      <c r="B126" s="36" t="s">
        <v>2</v>
      </c>
      <c r="C126" s="36">
        <v>10</v>
      </c>
      <c r="D126" s="36">
        <v>10</v>
      </c>
      <c r="E126" s="36">
        <v>50</v>
      </c>
    </row>
    <row r="127" spans="1:5" s="36" customFormat="1" ht="15">
      <c r="A127" s="36" t="s">
        <v>107</v>
      </c>
      <c r="B127" s="36" t="s">
        <v>5</v>
      </c>
      <c r="C127" s="36">
        <v>10</v>
      </c>
      <c r="D127" s="36">
        <v>10</v>
      </c>
      <c r="E127" s="36">
        <v>50</v>
      </c>
    </row>
    <row r="128" spans="1:5" s="36" customFormat="1" ht="15">
      <c r="A128" s="36" t="s">
        <v>107</v>
      </c>
      <c r="B128" s="36" t="s">
        <v>4</v>
      </c>
      <c r="C128" s="36">
        <v>10</v>
      </c>
      <c r="D128" s="36">
        <v>10</v>
      </c>
      <c r="E128" s="36">
        <v>50</v>
      </c>
    </row>
    <row r="129" spans="1:5" s="36" customFormat="1" ht="15">
      <c r="A129" s="36" t="s">
        <v>107</v>
      </c>
      <c r="B129" s="36" t="s">
        <v>3</v>
      </c>
      <c r="C129" s="36">
        <v>10</v>
      </c>
      <c r="D129" s="36">
        <v>10</v>
      </c>
      <c r="E129" s="36">
        <v>50</v>
      </c>
    </row>
    <row r="130" spans="1:5" s="36" customFormat="1" ht="15">
      <c r="A130" s="36" t="s">
        <v>0</v>
      </c>
      <c r="B130" s="36" t="s">
        <v>5</v>
      </c>
      <c r="C130" s="36">
        <v>20</v>
      </c>
      <c r="D130" s="36">
        <v>45</v>
      </c>
      <c r="E130" s="36">
        <v>60</v>
      </c>
    </row>
    <row r="131" spans="1:5" s="36" customFormat="1" ht="15">
      <c r="A131" s="36" t="s">
        <v>0</v>
      </c>
      <c r="B131" s="36" t="s">
        <v>2</v>
      </c>
      <c r="C131" s="36">
        <v>20</v>
      </c>
      <c r="D131" s="36">
        <v>45</v>
      </c>
      <c r="E131" s="36">
        <v>60</v>
      </c>
    </row>
    <row r="132" spans="1:5" s="36" customFormat="1" ht="15">
      <c r="A132" s="36" t="s">
        <v>0</v>
      </c>
      <c r="B132" s="36" t="s">
        <v>3</v>
      </c>
      <c r="C132" s="36">
        <v>20</v>
      </c>
      <c r="D132" s="36">
        <v>45</v>
      </c>
      <c r="E132" s="36">
        <v>60</v>
      </c>
    </row>
    <row r="133" spans="1:5" s="36" customFormat="1" ht="15">
      <c r="A133" s="36" t="s">
        <v>0</v>
      </c>
      <c r="B133" s="36" t="s">
        <v>4</v>
      </c>
      <c r="C133" s="36">
        <v>20</v>
      </c>
      <c r="D133" s="36">
        <v>45</v>
      </c>
      <c r="E133" s="36">
        <v>60</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I3" sqref="I3"/>
    </sheetView>
  </sheetViews>
  <sheetFormatPr defaultColWidth="9.140625" defaultRowHeight="15"/>
  <cols>
    <col min="1" max="1" width="22.7109375" style="0" customWidth="1"/>
    <col min="2" max="2" width="9.140625" style="0" hidden="1" customWidth="1"/>
    <col min="4" max="4" width="19.7109375" style="0" customWidth="1"/>
    <col min="5" max="5" width="7.8515625" style="0" hidden="1" customWidth="1"/>
    <col min="9" max="9" width="26.57421875" style="0" customWidth="1"/>
  </cols>
  <sheetData>
    <row r="1" spans="1:9" ht="99" customHeight="1">
      <c r="A1" s="80" t="s">
        <v>69</v>
      </c>
      <c r="B1" s="80" t="s">
        <v>70</v>
      </c>
      <c r="C1" s="80" t="s">
        <v>71</v>
      </c>
      <c r="D1" s="81" t="s">
        <v>119</v>
      </c>
      <c r="E1" s="43" t="s">
        <v>72</v>
      </c>
      <c r="F1" s="64" t="s">
        <v>118</v>
      </c>
      <c r="I1" s="66"/>
    </row>
    <row r="2" spans="1:6" ht="15">
      <c r="A2" s="1"/>
      <c r="B2" s="1">
        <f>A2*(1/12)</f>
        <v>0</v>
      </c>
      <c r="C2" s="1"/>
      <c r="D2" s="1"/>
      <c r="E2" s="1">
        <f>C2*(D2/12)</f>
        <v>0</v>
      </c>
      <c r="F2" s="1" t="e">
        <f>E2/B2</f>
        <v>#DIV/0!</v>
      </c>
    </row>
    <row r="3" spans="1:6" ht="15">
      <c r="A3" s="1"/>
      <c r="B3" s="1">
        <f aca="true" t="shared" si="0" ref="B3:B18">A3*1/12</f>
        <v>0</v>
      </c>
      <c r="C3" s="1"/>
      <c r="D3" s="1"/>
      <c r="E3" s="1">
        <f aca="true" t="shared" si="1" ref="E3:E11">C3*(D3/12)</f>
        <v>0</v>
      </c>
      <c r="F3" s="1" t="e">
        <f>E3/B3</f>
        <v>#DIV/0!</v>
      </c>
    </row>
    <row r="4" spans="1:6" ht="15">
      <c r="A4" s="1"/>
      <c r="B4" s="1">
        <f t="shared" si="0"/>
        <v>0</v>
      </c>
      <c r="C4" s="1"/>
      <c r="D4" s="1"/>
      <c r="E4" s="1">
        <f t="shared" si="1"/>
        <v>0</v>
      </c>
      <c r="F4" s="1" t="e">
        <f aca="true" t="shared" si="2" ref="F4:F11">E4/B4</f>
        <v>#DIV/0!</v>
      </c>
    </row>
    <row r="5" spans="1:6" ht="15">
      <c r="A5" s="1"/>
      <c r="B5" s="1">
        <f t="shared" si="0"/>
        <v>0</v>
      </c>
      <c r="C5" s="1"/>
      <c r="D5" s="1"/>
      <c r="E5" s="1">
        <f t="shared" si="1"/>
        <v>0</v>
      </c>
      <c r="F5" s="1" t="e">
        <f t="shared" si="2"/>
        <v>#DIV/0!</v>
      </c>
    </row>
    <row r="6" spans="1:6" ht="15">
      <c r="A6" s="1"/>
      <c r="B6" s="1">
        <f t="shared" si="0"/>
        <v>0</v>
      </c>
      <c r="C6" s="1"/>
      <c r="D6" s="1"/>
      <c r="E6" s="1">
        <f t="shared" si="1"/>
        <v>0</v>
      </c>
      <c r="F6" s="1" t="e">
        <f t="shared" si="2"/>
        <v>#DIV/0!</v>
      </c>
    </row>
    <row r="7" spans="1:6" ht="15">
      <c r="A7" s="1"/>
      <c r="B7" s="1">
        <f t="shared" si="0"/>
        <v>0</v>
      </c>
      <c r="C7" s="1"/>
      <c r="D7" s="1"/>
      <c r="E7" s="1">
        <f t="shared" si="1"/>
        <v>0</v>
      </c>
      <c r="F7" s="1" t="e">
        <f t="shared" si="2"/>
        <v>#DIV/0!</v>
      </c>
    </row>
    <row r="8" spans="1:6" ht="15">
      <c r="A8" s="1"/>
      <c r="B8" s="1">
        <f t="shared" si="0"/>
        <v>0</v>
      </c>
      <c r="C8" s="1"/>
      <c r="D8" s="1"/>
      <c r="E8" s="1">
        <f t="shared" si="1"/>
        <v>0</v>
      </c>
      <c r="F8" s="1" t="e">
        <f t="shared" si="2"/>
        <v>#DIV/0!</v>
      </c>
    </row>
    <row r="9" spans="1:6" ht="15">
      <c r="A9" s="1"/>
      <c r="B9" s="1">
        <f t="shared" si="0"/>
        <v>0</v>
      </c>
      <c r="C9" s="1"/>
      <c r="D9" s="1"/>
      <c r="E9" s="1">
        <f t="shared" si="1"/>
        <v>0</v>
      </c>
      <c r="F9" s="1" t="e">
        <f t="shared" si="2"/>
        <v>#DIV/0!</v>
      </c>
    </row>
    <row r="10" spans="1:6" ht="15">
      <c r="A10" s="1"/>
      <c r="B10" s="1">
        <f t="shared" si="0"/>
        <v>0</v>
      </c>
      <c r="C10" s="1"/>
      <c r="D10" s="1"/>
      <c r="E10" s="1">
        <f t="shared" si="1"/>
        <v>0</v>
      </c>
      <c r="F10" s="1" t="e">
        <f t="shared" si="2"/>
        <v>#DIV/0!</v>
      </c>
    </row>
    <row r="11" spans="1:6" ht="15">
      <c r="A11" s="1"/>
      <c r="B11" s="1">
        <f t="shared" si="0"/>
        <v>0</v>
      </c>
      <c r="C11" s="1"/>
      <c r="D11" s="1"/>
      <c r="E11" s="1">
        <f t="shared" si="1"/>
        <v>0</v>
      </c>
      <c r="F11" s="1" t="e">
        <f t="shared" si="2"/>
        <v>#DIV/0!</v>
      </c>
    </row>
    <row r="12" spans="1:6" ht="15">
      <c r="A12" s="1"/>
      <c r="B12" s="1">
        <f t="shared" si="0"/>
        <v>0</v>
      </c>
      <c r="C12" s="1"/>
      <c r="D12" s="1"/>
      <c r="E12" s="1">
        <f aca="true" t="shared" si="3" ref="E12:E18">C12*(D12/12)</f>
        <v>0</v>
      </c>
      <c r="F12" s="1" t="e">
        <f aca="true" t="shared" si="4" ref="F12:F18">E12/B12</f>
        <v>#DIV/0!</v>
      </c>
    </row>
    <row r="13" spans="1:6" ht="15">
      <c r="A13" s="1"/>
      <c r="B13" s="1">
        <f t="shared" si="0"/>
        <v>0</v>
      </c>
      <c r="C13" s="1"/>
      <c r="D13" s="1"/>
      <c r="E13" s="1">
        <f t="shared" si="3"/>
        <v>0</v>
      </c>
      <c r="F13" s="1" t="e">
        <f t="shared" si="4"/>
        <v>#DIV/0!</v>
      </c>
    </row>
    <row r="14" spans="1:6" ht="15">
      <c r="A14" s="1"/>
      <c r="B14" s="1">
        <f t="shared" si="0"/>
        <v>0</v>
      </c>
      <c r="C14" s="1"/>
      <c r="D14" s="1"/>
      <c r="E14" s="1">
        <f t="shared" si="3"/>
        <v>0</v>
      </c>
      <c r="F14" s="1" t="e">
        <f t="shared" si="4"/>
        <v>#DIV/0!</v>
      </c>
    </row>
    <row r="15" spans="1:6" ht="15">
      <c r="A15" s="1"/>
      <c r="B15" s="1">
        <f t="shared" si="0"/>
        <v>0</v>
      </c>
      <c r="C15" s="1"/>
      <c r="D15" s="1"/>
      <c r="E15" s="1">
        <f t="shared" si="3"/>
        <v>0</v>
      </c>
      <c r="F15" s="1" t="e">
        <f t="shared" si="4"/>
        <v>#DIV/0!</v>
      </c>
    </row>
    <row r="16" spans="1:6" ht="15">
      <c r="A16" s="1"/>
      <c r="B16" s="1">
        <f t="shared" si="0"/>
        <v>0</v>
      </c>
      <c r="C16" s="1"/>
      <c r="D16" s="1"/>
      <c r="E16" s="1">
        <f t="shared" si="3"/>
        <v>0</v>
      </c>
      <c r="F16" s="1" t="e">
        <f t="shared" si="4"/>
        <v>#DIV/0!</v>
      </c>
    </row>
    <row r="17" spans="1:6" ht="15">
      <c r="A17" s="1"/>
      <c r="B17" s="1">
        <f t="shared" si="0"/>
        <v>0</v>
      </c>
      <c r="C17" s="1"/>
      <c r="D17" s="1"/>
      <c r="E17" s="1">
        <f t="shared" si="3"/>
        <v>0</v>
      </c>
      <c r="F17" s="1" t="e">
        <f t="shared" si="4"/>
        <v>#DIV/0!</v>
      </c>
    </row>
    <row r="18" spans="1:6" ht="15">
      <c r="A18" s="1"/>
      <c r="B18" s="1">
        <f t="shared" si="0"/>
        <v>0</v>
      </c>
      <c r="C18" s="1"/>
      <c r="D18" s="1"/>
      <c r="E18" s="1">
        <f t="shared" si="3"/>
        <v>0</v>
      </c>
      <c r="F18" s="1" t="e">
        <f t="shared" si="4"/>
        <v>#DIV/0!</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Q7"/>
  <sheetViews>
    <sheetView zoomScalePageLayoutView="0" workbookViewId="0" topLeftCell="J1">
      <selection activeCell="S35" sqref="S35"/>
    </sheetView>
  </sheetViews>
  <sheetFormatPr defaultColWidth="9.140625" defaultRowHeight="15"/>
  <cols>
    <col min="1" max="1" width="25.421875" style="0" customWidth="1"/>
    <col min="2" max="5" width="0" style="0" hidden="1" customWidth="1"/>
    <col min="6" max="6" width="36.28125" style="0" hidden="1" customWidth="1"/>
    <col min="7" max="7" width="17.00390625" style="0" hidden="1" customWidth="1"/>
    <col min="8" max="8" width="30.00390625" style="0" hidden="1" customWidth="1"/>
    <col min="9" max="9" width="18.8515625" style="0" hidden="1" customWidth="1"/>
    <col min="10" max="10" width="12.421875" style="0" customWidth="1"/>
    <col min="11" max="11" width="13.57421875" style="0" hidden="1" customWidth="1"/>
    <col min="12" max="12" width="17.8515625" style="0" hidden="1" customWidth="1"/>
    <col min="13" max="13" width="14.421875" style="0" customWidth="1"/>
    <col min="14" max="14" width="15.140625" style="0" customWidth="1"/>
    <col min="15" max="15" width="11.8515625" style="0" customWidth="1"/>
    <col min="17" max="17" width="27.7109375" style="0" customWidth="1"/>
  </cols>
  <sheetData>
    <row r="1" spans="1:17" s="1" customFormat="1" ht="63">
      <c r="A1" s="3" t="s">
        <v>13</v>
      </c>
      <c r="B1" s="3" t="s">
        <v>17</v>
      </c>
      <c r="C1" s="3" t="s">
        <v>14</v>
      </c>
      <c r="D1" s="3" t="s">
        <v>29</v>
      </c>
      <c r="E1" s="3" t="s">
        <v>30</v>
      </c>
      <c r="F1" s="4" t="s">
        <v>15</v>
      </c>
      <c r="G1" s="4" t="s">
        <v>22</v>
      </c>
      <c r="H1" s="3" t="s">
        <v>16</v>
      </c>
      <c r="I1" s="5" t="s">
        <v>19</v>
      </c>
      <c r="J1" s="34" t="s">
        <v>28</v>
      </c>
      <c r="K1" s="6" t="s">
        <v>24</v>
      </c>
      <c r="L1" s="7" t="s">
        <v>45</v>
      </c>
      <c r="M1" s="35" t="s">
        <v>25</v>
      </c>
      <c r="N1" s="35" t="s">
        <v>26</v>
      </c>
      <c r="O1" s="35" t="s">
        <v>27</v>
      </c>
      <c r="Q1" s="1" t="s">
        <v>44</v>
      </c>
    </row>
    <row r="2" spans="1:17" s="2" customFormat="1" ht="45">
      <c r="A2" s="10"/>
      <c r="B2" s="11"/>
      <c r="C2" s="11"/>
      <c r="D2" s="11"/>
      <c r="E2" s="11"/>
      <c r="F2" s="11"/>
      <c r="G2" s="11"/>
      <c r="H2" s="10"/>
      <c r="I2" s="12"/>
      <c r="J2" s="13"/>
      <c r="K2" s="13"/>
      <c r="L2" s="13" t="s">
        <v>31</v>
      </c>
      <c r="M2" s="16" t="e">
        <f>(#REF!*J2)-(#REF!*J2)</f>
        <v>#REF!</v>
      </c>
      <c r="N2" s="13" t="e">
        <f>(#REF!*J2)-(#REF!*J2)</f>
        <v>#REF!</v>
      </c>
      <c r="O2" s="13" t="e">
        <f>(#REF!*J2)-(#REF!*J2)</f>
        <v>#REF!</v>
      </c>
      <c r="Q2" s="30" t="s">
        <v>46</v>
      </c>
    </row>
    <row r="3" spans="1:17" ht="15">
      <c r="A3" s="8"/>
      <c r="B3" s="8"/>
      <c r="C3" s="8"/>
      <c r="D3" s="8"/>
      <c r="E3" s="8"/>
      <c r="F3" s="8"/>
      <c r="G3" s="8"/>
      <c r="H3" s="8"/>
      <c r="I3" s="14"/>
      <c r="J3" s="9"/>
      <c r="K3" s="9"/>
      <c r="L3" s="13">
        <f>43000/43560</f>
        <v>0.9871441689623508</v>
      </c>
      <c r="M3" s="16" t="e">
        <f>(#REF!*J3)-(#REF!*J3)</f>
        <v>#REF!</v>
      </c>
      <c r="N3" s="13" t="e">
        <f>(#REF!*J3)-(#REF!*J3)</f>
        <v>#REF!</v>
      </c>
      <c r="O3" s="13" t="e">
        <f>(#REF!*J3)-(#REF!*J3)</f>
        <v>#REF!</v>
      </c>
      <c r="Q3" s="15"/>
    </row>
    <row r="4" spans="1:17" ht="15">
      <c r="A4" s="8"/>
      <c r="B4" s="8"/>
      <c r="C4" s="8"/>
      <c r="D4" s="8"/>
      <c r="E4" s="8"/>
      <c r="F4" s="8"/>
      <c r="G4" s="8"/>
      <c r="H4" s="8"/>
      <c r="I4" s="14"/>
      <c r="J4" s="9"/>
      <c r="K4" s="9"/>
      <c r="L4" s="13">
        <f>6534/43560</f>
        <v>0.15</v>
      </c>
      <c r="M4" s="16" t="e">
        <f>(#REF!*J4)-(#REF!*J4)</f>
        <v>#REF!</v>
      </c>
      <c r="N4" s="13" t="e">
        <f>(#REF!*J4)-(#REF!*J4)</f>
        <v>#REF!</v>
      </c>
      <c r="O4" s="13" t="e">
        <f>(#REF!*J4)-(#REF!*J4)</f>
        <v>#REF!</v>
      </c>
      <c r="Q4" s="15"/>
    </row>
    <row r="5" spans="1:17" ht="15">
      <c r="A5" s="8"/>
      <c r="B5" s="8"/>
      <c r="C5" s="8"/>
      <c r="D5" s="8"/>
      <c r="E5" s="8"/>
      <c r="F5" s="8"/>
      <c r="G5" s="8"/>
      <c r="H5" s="8"/>
      <c r="I5" s="14"/>
      <c r="J5" s="9"/>
      <c r="K5" s="9"/>
      <c r="L5" s="13">
        <f>43000/43560</f>
        <v>0.9871441689623508</v>
      </c>
      <c r="M5" s="16" t="e">
        <f>(#REF!*J5)-(#REF!*J5)</f>
        <v>#REF!</v>
      </c>
      <c r="N5" s="13" t="e">
        <f>(#REF!*J5)-(#REF!*J5)</f>
        <v>#REF!</v>
      </c>
      <c r="O5" s="13" t="e">
        <f>(#REF!*J5)-(#REF!*J5)</f>
        <v>#REF!</v>
      </c>
      <c r="Q5" s="15"/>
    </row>
    <row r="6" spans="1:17" ht="15">
      <c r="A6" s="8"/>
      <c r="B6" s="8"/>
      <c r="C6" s="8"/>
      <c r="D6" s="8"/>
      <c r="E6" s="8"/>
      <c r="F6" s="8"/>
      <c r="G6" s="8"/>
      <c r="H6" s="8"/>
      <c r="I6" s="14"/>
      <c r="J6" s="9"/>
      <c r="K6" s="9"/>
      <c r="L6" s="13">
        <f>23086/43560</f>
        <v>0.529981634527089</v>
      </c>
      <c r="M6" s="16" t="e">
        <f>(#REF!*J6)-(#REF!*J6)</f>
        <v>#REF!</v>
      </c>
      <c r="N6" s="13" t="e">
        <f>(#REF!*J6)-(#REF!*J6)</f>
        <v>#REF!</v>
      </c>
      <c r="O6" s="13" t="e">
        <f>(#REF!*J6)-(#REF!*J6)</f>
        <v>#REF!</v>
      </c>
      <c r="Q6" s="15"/>
    </row>
    <row r="7" spans="1:15" ht="15">
      <c r="A7" s="31" t="s">
        <v>51</v>
      </c>
      <c r="M7" s="32" t="e">
        <f>SUM(M2:M6)</f>
        <v>#REF!</v>
      </c>
      <c r="N7" s="32" t="e">
        <f>SUM(N2:N6)</f>
        <v>#REF!</v>
      </c>
      <c r="O7" s="32" t="e">
        <f>SUM(O2:O6)</f>
        <v>#REF!</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G1" sqref="G1"/>
    </sheetView>
  </sheetViews>
  <sheetFormatPr defaultColWidth="12.8515625" defaultRowHeight="15"/>
  <cols>
    <col min="1" max="3" width="12.8515625" style="25" customWidth="1"/>
    <col min="4" max="6" width="12.8515625" style="25" hidden="1" customWidth="1"/>
    <col min="7" max="7" width="9.140625" style="0" customWidth="1"/>
    <col min="8" max="8" width="30.421875" style="25" customWidth="1"/>
    <col min="9" max="16384" width="12.8515625" style="25" customWidth="1"/>
  </cols>
  <sheetData>
    <row r="1" spans="1:8" s="20" customFormat="1" ht="90">
      <c r="A1" s="44" t="s">
        <v>126</v>
      </c>
      <c r="B1" s="44" t="s">
        <v>127</v>
      </c>
      <c r="C1" s="45" t="s">
        <v>128</v>
      </c>
      <c r="D1" s="46" t="s">
        <v>37</v>
      </c>
      <c r="E1" s="71" t="s">
        <v>129</v>
      </c>
      <c r="F1" s="71" t="s">
        <v>130</v>
      </c>
      <c r="G1" s="82" t="s">
        <v>118</v>
      </c>
      <c r="H1" s="26"/>
    </row>
    <row r="2" spans="1:8" ht="15">
      <c r="A2" s="72">
        <v>0</v>
      </c>
      <c r="B2" s="72">
        <v>0</v>
      </c>
      <c r="C2" s="47">
        <v>0</v>
      </c>
      <c r="D2" s="47">
        <f>C2*0.4</f>
        <v>0</v>
      </c>
      <c r="E2" s="73">
        <f>B2+A2</f>
        <v>0</v>
      </c>
      <c r="F2" s="73" t="e">
        <f>E2/A2</f>
        <v>#DIV/0!</v>
      </c>
      <c r="G2" s="74" t="e">
        <f>D2/F2</f>
        <v>#DIV/0!</v>
      </c>
      <c r="H2" s="29"/>
    </row>
    <row r="3" spans="1:8" ht="15">
      <c r="A3" s="72"/>
      <c r="C3" s="47"/>
      <c r="D3" s="47">
        <f>C3*0.4</f>
        <v>0</v>
      </c>
      <c r="E3" s="73">
        <f aca="true" t="shared" si="0" ref="E3:E25">B3+A3</f>
        <v>0</v>
      </c>
      <c r="F3" s="73" t="e">
        <f aca="true" t="shared" si="1" ref="F3:F25">E3/A3</f>
        <v>#DIV/0!</v>
      </c>
      <c r="G3" s="74" t="e">
        <f aca="true" t="shared" si="2" ref="G3:G25">D3/F3</f>
        <v>#DIV/0!</v>
      </c>
      <c r="H3" s="29"/>
    </row>
    <row r="4" spans="1:8" ht="15">
      <c r="A4" s="48"/>
      <c r="C4" s="47"/>
      <c r="D4" s="47">
        <f>C4*0.4</f>
        <v>0</v>
      </c>
      <c r="E4" s="73">
        <f t="shared" si="0"/>
        <v>0</v>
      </c>
      <c r="F4" s="73" t="e">
        <f t="shared" si="1"/>
        <v>#DIV/0!</v>
      </c>
      <c r="G4" s="74" t="e">
        <f t="shared" si="2"/>
        <v>#DIV/0!</v>
      </c>
      <c r="H4" s="29"/>
    </row>
    <row r="5" spans="1:8" ht="15">
      <c r="A5" s="48"/>
      <c r="C5" s="47"/>
      <c r="D5" s="47">
        <f>C5*0.4</f>
        <v>0</v>
      </c>
      <c r="E5" s="73">
        <f t="shared" si="0"/>
        <v>0</v>
      </c>
      <c r="F5" s="73" t="e">
        <f t="shared" si="1"/>
        <v>#DIV/0!</v>
      </c>
      <c r="G5" s="74" t="e">
        <f t="shared" si="2"/>
        <v>#DIV/0!</v>
      </c>
      <c r="H5" s="29"/>
    </row>
    <row r="6" spans="1:8" ht="15">
      <c r="A6" s="48"/>
      <c r="C6" s="47"/>
      <c r="D6" s="47">
        <f>C6*0.4</f>
        <v>0</v>
      </c>
      <c r="E6" s="73">
        <f t="shared" si="0"/>
        <v>0</v>
      </c>
      <c r="F6" s="73" t="e">
        <f t="shared" si="1"/>
        <v>#DIV/0!</v>
      </c>
      <c r="G6" s="74" t="e">
        <f t="shared" si="2"/>
        <v>#DIV/0!</v>
      </c>
      <c r="H6" s="29"/>
    </row>
    <row r="7" spans="1:7" ht="15">
      <c r="A7" s="48"/>
      <c r="C7" s="47"/>
      <c r="D7" s="47">
        <f aca="true" t="shared" si="3" ref="D7:D20">C7*0.4</f>
        <v>0</v>
      </c>
      <c r="E7" s="73">
        <f t="shared" si="0"/>
        <v>0</v>
      </c>
      <c r="F7" s="73" t="e">
        <f>E7/A7</f>
        <v>#DIV/0!</v>
      </c>
      <c r="G7" s="74" t="e">
        <f t="shared" si="2"/>
        <v>#DIV/0!</v>
      </c>
    </row>
    <row r="8" spans="1:7" ht="15">
      <c r="A8" s="48"/>
      <c r="C8" s="47"/>
      <c r="D8" s="47">
        <f t="shared" si="3"/>
        <v>0</v>
      </c>
      <c r="E8" s="73">
        <f t="shared" si="0"/>
        <v>0</v>
      </c>
      <c r="F8" s="73" t="e">
        <f t="shared" si="1"/>
        <v>#DIV/0!</v>
      </c>
      <c r="G8" s="74" t="e">
        <f t="shared" si="2"/>
        <v>#DIV/0!</v>
      </c>
    </row>
    <row r="9" spans="1:7" ht="15">
      <c r="A9" s="48"/>
      <c r="C9" s="47"/>
      <c r="D9" s="47">
        <f t="shared" si="3"/>
        <v>0</v>
      </c>
      <c r="E9" s="73">
        <f t="shared" si="0"/>
        <v>0</v>
      </c>
      <c r="F9" s="73" t="e">
        <f t="shared" si="1"/>
        <v>#DIV/0!</v>
      </c>
      <c r="G9" s="74" t="e">
        <f t="shared" si="2"/>
        <v>#DIV/0!</v>
      </c>
    </row>
    <row r="10" spans="1:7" ht="15">
      <c r="A10" s="48"/>
      <c r="C10" s="47"/>
      <c r="D10" s="47">
        <f t="shared" si="3"/>
        <v>0</v>
      </c>
      <c r="E10" s="73">
        <f t="shared" si="0"/>
        <v>0</v>
      </c>
      <c r="F10" s="73" t="e">
        <f t="shared" si="1"/>
        <v>#DIV/0!</v>
      </c>
      <c r="G10" s="74" t="e">
        <f t="shared" si="2"/>
        <v>#DIV/0!</v>
      </c>
    </row>
    <row r="11" spans="1:7" ht="15">
      <c r="A11" s="48"/>
      <c r="C11" s="47"/>
      <c r="D11" s="47">
        <f t="shared" si="3"/>
        <v>0</v>
      </c>
      <c r="E11" s="73">
        <f t="shared" si="0"/>
        <v>0</v>
      </c>
      <c r="F11" s="73" t="e">
        <f t="shared" si="1"/>
        <v>#DIV/0!</v>
      </c>
      <c r="G11" s="74" t="e">
        <f t="shared" si="2"/>
        <v>#DIV/0!</v>
      </c>
    </row>
    <row r="12" spans="1:7" ht="15">
      <c r="A12" s="48"/>
      <c r="C12" s="47"/>
      <c r="D12" s="47">
        <f t="shared" si="3"/>
        <v>0</v>
      </c>
      <c r="E12" s="73">
        <f t="shared" si="0"/>
        <v>0</v>
      </c>
      <c r="F12" s="73" t="e">
        <f t="shared" si="1"/>
        <v>#DIV/0!</v>
      </c>
      <c r="G12" s="74" t="e">
        <f t="shared" si="2"/>
        <v>#DIV/0!</v>
      </c>
    </row>
    <row r="13" spans="1:7" ht="15">
      <c r="A13" s="48"/>
      <c r="C13" s="47"/>
      <c r="D13" s="47">
        <f t="shared" si="3"/>
        <v>0</v>
      </c>
      <c r="E13" s="73">
        <f t="shared" si="0"/>
        <v>0</v>
      </c>
      <c r="F13" s="73" t="e">
        <f t="shared" si="1"/>
        <v>#DIV/0!</v>
      </c>
      <c r="G13" s="74" t="e">
        <f t="shared" si="2"/>
        <v>#DIV/0!</v>
      </c>
    </row>
    <row r="14" spans="1:7" ht="15">
      <c r="A14" s="48"/>
      <c r="C14" s="47"/>
      <c r="D14" s="47">
        <f t="shared" si="3"/>
        <v>0</v>
      </c>
      <c r="E14" s="73">
        <f t="shared" si="0"/>
        <v>0</v>
      </c>
      <c r="F14" s="73" t="e">
        <f t="shared" si="1"/>
        <v>#DIV/0!</v>
      </c>
      <c r="G14" s="74" t="e">
        <f t="shared" si="2"/>
        <v>#DIV/0!</v>
      </c>
    </row>
    <row r="15" spans="1:7" ht="15">
      <c r="A15" s="48"/>
      <c r="C15" s="47"/>
      <c r="D15" s="47">
        <f t="shared" si="3"/>
        <v>0</v>
      </c>
      <c r="E15" s="73">
        <f t="shared" si="0"/>
        <v>0</v>
      </c>
      <c r="F15" s="73" t="e">
        <f t="shared" si="1"/>
        <v>#DIV/0!</v>
      </c>
      <c r="G15" s="74" t="e">
        <f t="shared" si="2"/>
        <v>#DIV/0!</v>
      </c>
    </row>
    <row r="16" spans="1:7" ht="15">
      <c r="A16" s="48"/>
      <c r="C16" s="47"/>
      <c r="D16" s="47">
        <f t="shared" si="3"/>
        <v>0</v>
      </c>
      <c r="E16" s="73">
        <f t="shared" si="0"/>
        <v>0</v>
      </c>
      <c r="F16" s="73" t="e">
        <f t="shared" si="1"/>
        <v>#DIV/0!</v>
      </c>
      <c r="G16" s="74" t="e">
        <f t="shared" si="2"/>
        <v>#DIV/0!</v>
      </c>
    </row>
    <row r="17" spans="1:7" ht="15">
      <c r="A17" s="48"/>
      <c r="C17" s="47"/>
      <c r="D17" s="47">
        <f t="shared" si="3"/>
        <v>0</v>
      </c>
      <c r="E17" s="73">
        <f t="shared" si="0"/>
        <v>0</v>
      </c>
      <c r="F17" s="73" t="e">
        <f t="shared" si="1"/>
        <v>#DIV/0!</v>
      </c>
      <c r="G17" s="74" t="e">
        <f t="shared" si="2"/>
        <v>#DIV/0!</v>
      </c>
    </row>
    <row r="18" spans="1:7" ht="15">
      <c r="A18" s="48"/>
      <c r="C18" s="47"/>
      <c r="D18" s="47">
        <f t="shared" si="3"/>
        <v>0</v>
      </c>
      <c r="E18" s="73">
        <f t="shared" si="0"/>
        <v>0</v>
      </c>
      <c r="F18" s="73" t="e">
        <f t="shared" si="1"/>
        <v>#DIV/0!</v>
      </c>
      <c r="G18" s="74" t="e">
        <f t="shared" si="2"/>
        <v>#DIV/0!</v>
      </c>
    </row>
    <row r="19" spans="1:7" ht="15">
      <c r="A19" s="48"/>
      <c r="C19" s="47"/>
      <c r="D19" s="47">
        <f t="shared" si="3"/>
        <v>0</v>
      </c>
      <c r="E19" s="73">
        <f t="shared" si="0"/>
        <v>0</v>
      </c>
      <c r="F19" s="73" t="e">
        <f t="shared" si="1"/>
        <v>#DIV/0!</v>
      </c>
      <c r="G19" s="74" t="e">
        <f t="shared" si="2"/>
        <v>#DIV/0!</v>
      </c>
    </row>
    <row r="20" spans="1:7" ht="15">
      <c r="A20" s="48"/>
      <c r="C20" s="47"/>
      <c r="D20" s="47">
        <f t="shared" si="3"/>
        <v>0</v>
      </c>
      <c r="E20" s="73">
        <f t="shared" si="0"/>
        <v>0</v>
      </c>
      <c r="F20" s="73" t="e">
        <f t="shared" si="1"/>
        <v>#DIV/0!</v>
      </c>
      <c r="G20" s="74" t="e">
        <f t="shared" si="2"/>
        <v>#DIV/0!</v>
      </c>
    </row>
    <row r="21" spans="5:7" ht="15">
      <c r="E21" s="73"/>
      <c r="F21" s="73"/>
      <c r="G21" s="74"/>
    </row>
    <row r="22" spans="5:7" ht="15">
      <c r="E22" s="73"/>
      <c r="F22" s="73"/>
      <c r="G22" s="74"/>
    </row>
    <row r="23" spans="5:7" ht="15">
      <c r="E23" s="73"/>
      <c r="F23" s="73"/>
      <c r="G23" s="74"/>
    </row>
    <row r="24" spans="5:7" ht="15">
      <c r="E24" s="73"/>
      <c r="F24" s="73"/>
      <c r="G24" s="74"/>
    </row>
    <row r="25" spans="5:7" ht="15">
      <c r="E25" s="73"/>
      <c r="F25" s="73"/>
      <c r="G25" s="74"/>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P4"/>
  <sheetViews>
    <sheetView zoomScalePageLayoutView="0" workbookViewId="0" topLeftCell="K1">
      <selection activeCell="N2" sqref="N2"/>
    </sheetView>
  </sheetViews>
  <sheetFormatPr defaultColWidth="9.140625" defaultRowHeight="15"/>
  <cols>
    <col min="1" max="1" width="22.421875" style="25" customWidth="1"/>
    <col min="2" max="2" width="16.421875" style="25" customWidth="1"/>
    <col min="3" max="3" width="23.7109375" style="25" customWidth="1"/>
    <col min="4" max="4" width="21.7109375" style="25" customWidth="1"/>
    <col min="5" max="5" width="30.28125" style="25" customWidth="1"/>
    <col min="6" max="6" width="46.140625" style="29" hidden="1" customWidth="1"/>
    <col min="7" max="7" width="0" style="25" hidden="1" customWidth="1"/>
    <col min="8" max="8" width="20.7109375" style="25" hidden="1" customWidth="1"/>
    <col min="9" max="9" width="21.140625" style="25" hidden="1" customWidth="1"/>
    <col min="10" max="10" width="20.57421875" style="25" hidden="1" customWidth="1"/>
    <col min="11" max="11" width="12.28125" style="25" customWidth="1"/>
    <col min="12" max="12" width="16.421875" style="25" customWidth="1"/>
    <col min="13" max="13" width="13.7109375" style="25" customWidth="1"/>
    <col min="14" max="16384" width="9.140625" style="25" customWidth="1"/>
  </cols>
  <sheetData>
    <row r="1" spans="1:16" s="20" customFormat="1" ht="47.25">
      <c r="A1" s="17" t="s">
        <v>13</v>
      </c>
      <c r="B1" s="17" t="s">
        <v>17</v>
      </c>
      <c r="C1" s="17" t="s">
        <v>14</v>
      </c>
      <c r="D1" s="17" t="s">
        <v>29</v>
      </c>
      <c r="E1" s="17" t="s">
        <v>30</v>
      </c>
      <c r="F1" s="17" t="s">
        <v>15</v>
      </c>
      <c r="G1" s="18" t="s">
        <v>22</v>
      </c>
      <c r="H1" s="17" t="s">
        <v>16</v>
      </c>
      <c r="I1" s="19" t="s">
        <v>19</v>
      </c>
      <c r="J1" s="19" t="s">
        <v>21</v>
      </c>
      <c r="K1" s="34" t="s">
        <v>28</v>
      </c>
      <c r="L1" s="34" t="s">
        <v>24</v>
      </c>
      <c r="M1" s="27" t="s">
        <v>47</v>
      </c>
      <c r="N1" s="37" t="s">
        <v>48</v>
      </c>
      <c r="O1" s="37" t="s">
        <v>49</v>
      </c>
      <c r="P1" s="37" t="s">
        <v>50</v>
      </c>
    </row>
    <row r="2" spans="1:16" ht="85.5" customHeight="1">
      <c r="A2" s="21" t="s">
        <v>23</v>
      </c>
      <c r="B2" s="22" t="s">
        <v>20</v>
      </c>
      <c r="C2" s="22"/>
      <c r="D2" s="22"/>
      <c r="E2" s="22"/>
      <c r="F2" s="22"/>
      <c r="G2" s="22"/>
      <c r="H2" s="21"/>
      <c r="I2" s="23"/>
      <c r="J2" s="21"/>
      <c r="K2" s="24"/>
      <c r="L2" s="24"/>
      <c r="M2" s="28">
        <f>K2+L2</f>
        <v>0</v>
      </c>
      <c r="N2" s="25">
        <f>4.41*M2</f>
        <v>0</v>
      </c>
      <c r="O2" s="25">
        <f>1.72*M2</f>
        <v>0</v>
      </c>
      <c r="P2" s="25">
        <f>1561*M2</f>
        <v>0</v>
      </c>
    </row>
    <row r="3" spans="1:16" ht="96.75" customHeight="1">
      <c r="A3" s="21" t="s">
        <v>23</v>
      </c>
      <c r="B3" s="22" t="s">
        <v>18</v>
      </c>
      <c r="C3" s="22"/>
      <c r="D3" s="22"/>
      <c r="E3" s="22"/>
      <c r="F3" s="22"/>
      <c r="G3" s="22"/>
      <c r="H3" s="21"/>
      <c r="I3" s="23"/>
      <c r="J3" s="21"/>
      <c r="K3" s="24"/>
      <c r="L3" s="24"/>
      <c r="M3" s="28">
        <f>K3+L3</f>
        <v>0</v>
      </c>
      <c r="N3" s="25">
        <f>4.41*M3</f>
        <v>0</v>
      </c>
      <c r="O3" s="25">
        <f>1.72*M3</f>
        <v>0</v>
      </c>
      <c r="P3" s="25">
        <f>1561*M3</f>
        <v>0</v>
      </c>
    </row>
    <row r="4" spans="1:16" ht="15">
      <c r="A4" s="33" t="s">
        <v>51</v>
      </c>
      <c r="N4" s="33">
        <f>SUM(N2:N3)</f>
        <v>0</v>
      </c>
      <c r="O4" s="33">
        <f>SUM(O2:O3)</f>
        <v>0</v>
      </c>
      <c r="P4" s="33">
        <f>SUM(P2:P3)</f>
        <v>0</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2"/>
  <sheetViews>
    <sheetView zoomScalePageLayoutView="0" workbookViewId="0" topLeftCell="A1">
      <selection activeCell="J5" sqref="J5"/>
    </sheetView>
  </sheetViews>
  <sheetFormatPr defaultColWidth="9.140625" defaultRowHeight="15"/>
  <cols>
    <col min="1" max="1" width="13.57421875" style="0" customWidth="1"/>
    <col min="2" max="2" width="10.8515625" style="0" hidden="1" customWidth="1"/>
    <col min="3" max="3" width="11.140625" style="0" customWidth="1"/>
    <col min="4" max="4" width="12.28125" style="0" hidden="1" customWidth="1"/>
  </cols>
  <sheetData>
    <row r="1" spans="1:5" s="68" customFormat="1" ht="45">
      <c r="A1" s="83" t="s">
        <v>120</v>
      </c>
      <c r="B1" s="83" t="s">
        <v>70</v>
      </c>
      <c r="C1" s="83" t="s">
        <v>121</v>
      </c>
      <c r="D1" s="68" t="s">
        <v>122</v>
      </c>
      <c r="E1" s="69" t="s">
        <v>123</v>
      </c>
    </row>
    <row r="2" spans="2:5" ht="15">
      <c r="B2">
        <f>A2*(1/12)</f>
        <v>0</v>
      </c>
      <c r="D2">
        <f>C2*0.1333681</f>
        <v>0</v>
      </c>
      <c r="E2" t="e">
        <f>(D2/B2)*0.67</f>
        <v>#DIV/0!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Parks &amp; People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Bradley</dc:creator>
  <cp:keywords/>
  <dc:description/>
  <cp:lastModifiedBy>Lane, Sarah</cp:lastModifiedBy>
  <cp:lastPrinted>2013-12-11T18:55:56Z</cp:lastPrinted>
  <dcterms:created xsi:type="dcterms:W3CDTF">2013-10-30T17:13:04Z</dcterms:created>
  <dcterms:modified xsi:type="dcterms:W3CDTF">2016-03-02T18:28:29Z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